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 01 - BK 1" sheetId="2" r:id="rId2"/>
    <sheet name="SO 02.1 - Následná péče 1..." sheetId="3" r:id="rId3"/>
    <sheet name="SO 02.2 - Následná péče 2..." sheetId="4" r:id="rId4"/>
    <sheet name="SO 02.3 - Následná péče 3..." sheetId="5" r:id="rId5"/>
    <sheet name="VON - Vedlejší a ostatní ..." sheetId="6" r:id="rId6"/>
    <sheet name="Pokyny pro vyplnění" sheetId="7" r:id="rId7"/>
  </sheets>
  <definedNames>
    <definedName name="_xlnm._FilterDatabase" localSheetId="1" hidden="1">'SO 01 - BK 1'!$C$82:$K$192</definedName>
    <definedName name="_xlnm._FilterDatabase" localSheetId="2" hidden="1">'SO 02.1 - Následná péče 1...'!$C$87:$K$132</definedName>
    <definedName name="_xlnm._FilterDatabase" localSheetId="3" hidden="1">'SO 02.2 - Následná péče 2...'!$C$87:$K$132</definedName>
    <definedName name="_xlnm._FilterDatabase" localSheetId="4" hidden="1">'SO 02.3 - Následná péče 3...'!$C$87:$K$132</definedName>
    <definedName name="_xlnm._FilterDatabase" localSheetId="5" hidden="1">'VON - Vedlejší a ostatní ...'!$C$81:$K$97</definedName>
    <definedName name="_xlnm.Print_Titles" localSheetId="0">'Rekapitulace stavby'!$52:$52</definedName>
    <definedName name="_xlnm.Print_Titles" localSheetId="1">'SO 01 - BK 1'!$82:$82</definedName>
    <definedName name="_xlnm.Print_Titles" localSheetId="2">'SO 02.1 - Následná péče 1...'!$87:$87</definedName>
    <definedName name="_xlnm.Print_Titles" localSheetId="3">'SO 02.2 - Následná péče 2...'!$87:$87</definedName>
    <definedName name="_xlnm.Print_Titles" localSheetId="4">'SO 02.3 - Následná péče 3...'!$87:$87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 01 - BK 1'!$C$4:$J$39,'SO 01 - BK 1'!$C$45:$J$64,'SO 01 - BK 1'!$C$70:$K$192</definedName>
    <definedName name="_xlnm.Print_Area" localSheetId="2">'SO 02.1 - Následná péče 1...'!$C$4:$J$41,'SO 02.1 - Následná péče 1...'!$C$47:$J$67,'SO 02.1 - Následná péče 1...'!$C$73:$K$132</definedName>
    <definedName name="_xlnm.Print_Area" localSheetId="3">'SO 02.2 - Následná péče 2...'!$C$4:$J$41,'SO 02.2 - Následná péče 2...'!$C$47:$J$67,'SO 02.2 - Následná péče 2...'!$C$73:$K$132</definedName>
    <definedName name="_xlnm.Print_Area" localSheetId="4">'SO 02.3 - Následná péče 3...'!$C$4:$J$41,'SO 02.3 - Následná péče 3...'!$C$47:$J$67,'SO 02.3 - Následná péče 3...'!$C$73:$K$132</definedName>
    <definedName name="_xlnm.Print_Area" localSheetId="5">'VON - Vedlejší a ostatní ...'!$C$4:$J$39,'VON - Vedlejší a ostatní ...'!$C$45:$J$63,'VON - Vedlejší a ostatní ...'!$C$69:$K$97</definedName>
  </definedNames>
  <calcPr calcId="125725"/>
</workbook>
</file>

<file path=xl/calcChain.xml><?xml version="1.0" encoding="utf-8"?>
<calcChain xmlns="http://schemas.openxmlformats.org/spreadsheetml/2006/main">
  <c r="J37" i="6"/>
  <c r="J36"/>
  <c r="AY60" i="1"/>
  <c r="J35" i="6"/>
  <c r="AX60" i="1"/>
  <c r="BI95" i="6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9" i="5"/>
  <c r="J38"/>
  <c r="AY59" i="1"/>
  <c r="J37" i="5"/>
  <c r="AX59" i="1" s="1"/>
  <c r="BI130" i="5"/>
  <c r="BH130"/>
  <c r="BG130"/>
  <c r="BF130"/>
  <c r="T130"/>
  <c r="T129"/>
  <c r="R130"/>
  <c r="R129"/>
  <c r="P130"/>
  <c r="P129"/>
  <c r="BI125"/>
  <c r="BH125"/>
  <c r="BG125"/>
  <c r="BF125"/>
  <c r="T125"/>
  <c r="R125"/>
  <c r="P125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/>
  <c r="J39" i="4"/>
  <c r="J38"/>
  <c r="AY58" i="1"/>
  <c r="J37" i="4"/>
  <c r="AX58" i="1"/>
  <c r="BI130" i="4"/>
  <c r="BH130"/>
  <c r="BG130"/>
  <c r="BF130"/>
  <c r="T130"/>
  <c r="T129"/>
  <c r="R130"/>
  <c r="R129"/>
  <c r="P130"/>
  <c r="P129"/>
  <c r="BI125"/>
  <c r="BH125"/>
  <c r="BG125"/>
  <c r="BF125"/>
  <c r="T125"/>
  <c r="R125"/>
  <c r="P125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76" s="1"/>
  <c r="J39" i="3"/>
  <c r="J38"/>
  <c r="AY57" i="1"/>
  <c r="J37" i="3"/>
  <c r="AX57" i="1"/>
  <c r="BI130" i="3"/>
  <c r="BH130"/>
  <c r="BG130"/>
  <c r="BF130"/>
  <c r="T130"/>
  <c r="T129"/>
  <c r="R130"/>
  <c r="R129"/>
  <c r="P130"/>
  <c r="P129"/>
  <c r="BI125"/>
  <c r="BH125"/>
  <c r="BG125"/>
  <c r="BF125"/>
  <c r="T125"/>
  <c r="R125"/>
  <c r="P125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 s="1"/>
  <c r="E7"/>
  <c r="E76" s="1"/>
  <c r="J37" i="2"/>
  <c r="J36"/>
  <c r="AY55" i="1"/>
  <c r="J35" i="2"/>
  <c r="AX55" i="1"/>
  <c r="BI190" i="2"/>
  <c r="BH190"/>
  <c r="BG190"/>
  <c r="BF190"/>
  <c r="T190"/>
  <c r="T189"/>
  <c r="R190"/>
  <c r="R189"/>
  <c r="P190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 s="1"/>
  <c r="J17"/>
  <c r="J12"/>
  <c r="J77" s="1"/>
  <c r="E7"/>
  <c r="E48"/>
  <c r="L50" i="1"/>
  <c r="AM50"/>
  <c r="AM49"/>
  <c r="L49"/>
  <c r="AM47"/>
  <c r="L47"/>
  <c r="L45"/>
  <c r="L44"/>
  <c r="J152" i="2"/>
  <c r="BK185"/>
  <c r="AS56" i="1"/>
  <c r="J112" i="3"/>
  <c r="J105" i="4"/>
  <c r="BK115" i="5"/>
  <c r="J85" i="6"/>
  <c r="J115" i="2"/>
  <c r="J138"/>
  <c r="BK86"/>
  <c r="BK130" i="3"/>
  <c r="BK99"/>
  <c r="J130" i="4"/>
  <c r="J121" i="5"/>
  <c r="J91"/>
  <c r="BK181" i="2"/>
  <c r="BK99"/>
  <c r="J135"/>
  <c r="BK145"/>
  <c r="J99" i="3"/>
  <c r="J95" i="4"/>
  <c r="J115" i="5"/>
  <c r="J109"/>
  <c r="J92" i="6"/>
  <c r="BK128" i="2"/>
  <c r="BK147"/>
  <c r="BK138"/>
  <c r="J90"/>
  <c r="J130" i="3"/>
  <c r="BK103" i="4"/>
  <c r="BK112" i="5"/>
  <c r="J173" i="2"/>
  <c r="BK152"/>
  <c r="J99"/>
  <c r="J125" i="3"/>
  <c r="J109" i="4"/>
  <c r="J115"/>
  <c r="BK121" i="5"/>
  <c r="BK143" i="2"/>
  <c r="J181"/>
  <c r="J124"/>
  <c r="BK109" i="3"/>
  <c r="BK115"/>
  <c r="J112" i="4"/>
  <c r="J125" i="5"/>
  <c r="J105"/>
  <c r="J89" i="6"/>
  <c r="BK120" i="2"/>
  <c r="J156"/>
  <c r="J103"/>
  <c r="BK112" i="3"/>
  <c r="J103" i="4"/>
  <c r="BK95"/>
  <c r="BK125" i="5"/>
  <c r="BK95" i="6"/>
  <c r="J164" i="2"/>
  <c r="J86"/>
  <c r="BK95"/>
  <c r="J120"/>
  <c r="J121" i="3"/>
  <c r="J125" i="4"/>
  <c r="J91"/>
  <c r="BK130" i="5"/>
  <c r="BK190" i="2"/>
  <c r="BK111"/>
  <c r="J128"/>
  <c r="BK125" i="3"/>
  <c r="BK103"/>
  <c r="J99" i="4"/>
  <c r="BK99" i="5"/>
  <c r="BK85" i="6"/>
  <c r="J185" i="2"/>
  <c r="BK164"/>
  <c r="J147"/>
  <c r="BK107"/>
  <c r="J109" i="3"/>
  <c r="BK125" i="4"/>
  <c r="BK91"/>
  <c r="J103" i="5"/>
  <c r="BK92" i="6"/>
  <c r="BK156" i="2"/>
  <c r="BK176"/>
  <c r="J143"/>
  <c r="J95"/>
  <c r="BK91" i="3"/>
  <c r="BK115" i="4"/>
  <c r="BK99"/>
  <c r="J99" i="5"/>
  <c r="J176" i="2"/>
  <c r="J107"/>
  <c r="J131"/>
  <c r="J160"/>
  <c r="J103" i="3"/>
  <c r="BK112" i="4"/>
  <c r="BK109"/>
  <c r="BK91" i="5"/>
  <c r="BK135" i="2"/>
  <c r="BK173"/>
  <c r="BK124"/>
  <c r="J105" i="3"/>
  <c r="BK95"/>
  <c r="J121" i="4"/>
  <c r="BK95" i="5"/>
  <c r="BK103"/>
  <c r="BK160" i="2"/>
  <c r="BK90"/>
  <c r="BK115"/>
  <c r="BK131"/>
  <c r="J95" i="3"/>
  <c r="BK130" i="4"/>
  <c r="BK105"/>
  <c r="BK105" i="5"/>
  <c r="BK89" i="6"/>
  <c r="J167" i="2"/>
  <c r="J190"/>
  <c r="BK103"/>
  <c r="BK121" i="3"/>
  <c r="J91"/>
  <c r="J112" i="5"/>
  <c r="BK109"/>
  <c r="J95" i="6"/>
  <c r="J145" i="2"/>
  <c r="BK167"/>
  <c r="J111"/>
  <c r="J115" i="3"/>
  <c r="BK105"/>
  <c r="BK121" i="4"/>
  <c r="J130" i="5"/>
  <c r="J95"/>
  <c r="R85" i="2" l="1"/>
  <c r="P180"/>
  <c r="P90" i="3"/>
  <c r="P89" s="1"/>
  <c r="P88" s="1"/>
  <c r="AU57" i="1" s="1"/>
  <c r="P90" i="4"/>
  <c r="P89" s="1"/>
  <c r="P88" s="1"/>
  <c r="AU58" i="1" s="1"/>
  <c r="BK90" i="5"/>
  <c r="J90" s="1"/>
  <c r="J65" s="1"/>
  <c r="BK88" i="6"/>
  <c r="J88"/>
  <c r="J62" s="1"/>
  <c r="P85" i="2"/>
  <c r="P84" s="1"/>
  <c r="P83" s="1"/>
  <c r="AU55" i="1" s="1"/>
  <c r="R180" i="2"/>
  <c r="R90" i="3"/>
  <c r="R89"/>
  <c r="R88" s="1"/>
  <c r="BK90" i="4"/>
  <c r="J90" s="1"/>
  <c r="J65" s="1"/>
  <c r="P90" i="5"/>
  <c r="P89"/>
  <c r="P88" s="1"/>
  <c r="AU59" i="1" s="1"/>
  <c r="P88" i="6"/>
  <c r="P83"/>
  <c r="P82" s="1"/>
  <c r="AU60" i="1" s="1"/>
  <c r="T85" i="2"/>
  <c r="T84"/>
  <c r="T83" s="1"/>
  <c r="T180"/>
  <c r="BK90" i="3"/>
  <c r="J90"/>
  <c r="J65" s="1"/>
  <c r="T90" i="4"/>
  <c r="T89" s="1"/>
  <c r="T88" s="1"/>
  <c r="T90" i="5"/>
  <c r="T89"/>
  <c r="T88" s="1"/>
  <c r="R88" i="6"/>
  <c r="R83" s="1"/>
  <c r="R82" s="1"/>
  <c r="BK85" i="2"/>
  <c r="BK180"/>
  <c r="J180" s="1"/>
  <c r="J62" s="1"/>
  <c r="T90" i="3"/>
  <c r="T89"/>
  <c r="T88" s="1"/>
  <c r="R90" i="4"/>
  <c r="R89"/>
  <c r="R88"/>
  <c r="R90" i="5"/>
  <c r="R89"/>
  <c r="R88"/>
  <c r="T88" i="6"/>
  <c r="T83" s="1"/>
  <c r="T82" s="1"/>
  <c r="BK129" i="4"/>
  <c r="J129"/>
  <c r="J66" s="1"/>
  <c r="BK129" i="5"/>
  <c r="J129"/>
  <c r="J66"/>
  <c r="BK129" i="3"/>
  <c r="J129"/>
  <c r="J66"/>
  <c r="BK189" i="2"/>
  <c r="J189" s="1"/>
  <c r="J63" s="1"/>
  <c r="BK84" i="6"/>
  <c r="BK83"/>
  <c r="J83" s="1"/>
  <c r="J60" s="1"/>
  <c r="E48"/>
  <c r="J52"/>
  <c r="F55"/>
  <c r="BE92"/>
  <c r="BE95"/>
  <c r="BE85"/>
  <c r="BE89"/>
  <c r="E76" i="5"/>
  <c r="F59"/>
  <c r="BE91"/>
  <c r="BE95"/>
  <c r="BE99"/>
  <c r="BE103"/>
  <c r="BE109"/>
  <c r="J56"/>
  <c r="BE105"/>
  <c r="BE112"/>
  <c r="BE115"/>
  <c r="BE121"/>
  <c r="BE125"/>
  <c r="BE130"/>
  <c r="BK89" i="3"/>
  <c r="J89" s="1"/>
  <c r="J64" s="1"/>
  <c r="E50" i="4"/>
  <c r="J56"/>
  <c r="F59"/>
  <c r="BE121"/>
  <c r="BE125"/>
  <c r="BE130"/>
  <c r="BE91"/>
  <c r="BE105"/>
  <c r="BE109"/>
  <c r="BE112"/>
  <c r="BE95"/>
  <c r="BE99"/>
  <c r="BE103"/>
  <c r="BE115"/>
  <c r="J56" i="3"/>
  <c r="BE91"/>
  <c r="BE103"/>
  <c r="BE121"/>
  <c r="J85" i="2"/>
  <c r="J61" s="1"/>
  <c r="E50" i="3"/>
  <c r="F59"/>
  <c r="BE109"/>
  <c r="BE115"/>
  <c r="BE125"/>
  <c r="BE130"/>
  <c r="BE95"/>
  <c r="BE99"/>
  <c r="BE105"/>
  <c r="BE112"/>
  <c r="J52" i="2"/>
  <c r="E73"/>
  <c r="F80"/>
  <c r="BE111"/>
  <c r="BE124"/>
  <c r="BE135"/>
  <c r="BE147"/>
  <c r="BE152"/>
  <c r="BE95"/>
  <c r="BE99"/>
  <c r="BE103"/>
  <c r="BE131"/>
  <c r="BE145"/>
  <c r="BE156"/>
  <c r="BE86"/>
  <c r="BE90"/>
  <c r="BE107"/>
  <c r="BE115"/>
  <c r="BE128"/>
  <c r="BE138"/>
  <c r="BE160"/>
  <c r="BE167"/>
  <c r="BE190"/>
  <c r="BE120"/>
  <c r="BE143"/>
  <c r="BE164"/>
  <c r="BE173"/>
  <c r="BE176"/>
  <c r="BE181"/>
  <c r="BE185"/>
  <c r="F39" i="3"/>
  <c r="BD57" i="1"/>
  <c r="F37" i="5"/>
  <c r="BB59" i="1" s="1"/>
  <c r="F39" i="4"/>
  <c r="BD58" i="1"/>
  <c r="F38" i="3"/>
  <c r="BC57" i="1" s="1"/>
  <c r="F35" i="6"/>
  <c r="BB60" i="1"/>
  <c r="F35" i="2"/>
  <c r="BB55" i="1" s="1"/>
  <c r="F38" i="4"/>
  <c r="BC58" i="1"/>
  <c r="F34" i="6"/>
  <c r="BA60" i="1" s="1"/>
  <c r="F37" i="3"/>
  <c r="BB57" i="1"/>
  <c r="F39" i="5"/>
  <c r="BD59" i="1" s="1"/>
  <c r="F37" i="4"/>
  <c r="BB58" i="1"/>
  <c r="F37" i="6"/>
  <c r="BD60" i="1" s="1"/>
  <c r="F36" i="4"/>
  <c r="BA58" i="1"/>
  <c r="F36" i="6"/>
  <c r="BC60" i="1" s="1"/>
  <c r="AS54"/>
  <c r="F36" i="5"/>
  <c r="BA59" i="1" s="1"/>
  <c r="J34" i="2"/>
  <c r="AW55" i="1"/>
  <c r="F36" i="3"/>
  <c r="BA57" i="1" s="1"/>
  <c r="F38" i="5"/>
  <c r="BC59" i="1"/>
  <c r="J36" i="3"/>
  <c r="AW57" i="1" s="1"/>
  <c r="J34" i="6"/>
  <c r="AW60" i="1"/>
  <c r="F37" i="2"/>
  <c r="BD55" i="1" s="1"/>
  <c r="J36" i="4"/>
  <c r="AW58" i="1"/>
  <c r="F36" i="2"/>
  <c r="BC55" i="1" s="1"/>
  <c r="F34" i="2"/>
  <c r="BA55" i="1"/>
  <c r="J36" i="5"/>
  <c r="AW59" i="1" s="1"/>
  <c r="BK84" i="2" l="1"/>
  <c r="J84" s="1"/>
  <c r="J60" s="1"/>
  <c r="R84"/>
  <c r="R83"/>
  <c r="BK82" i="6"/>
  <c r="J82" s="1"/>
  <c r="J59" s="1"/>
  <c r="BK89" i="5"/>
  <c r="J89" s="1"/>
  <c r="J64" s="1"/>
  <c r="J84" i="6"/>
  <c r="J61"/>
  <c r="BK89" i="4"/>
  <c r="J89" s="1"/>
  <c r="J64" s="1"/>
  <c r="BK88" i="3"/>
  <c r="J88" s="1"/>
  <c r="J63" s="1"/>
  <c r="J35" i="4"/>
  <c r="AV58" i="1"/>
  <c r="AT58" s="1"/>
  <c r="F35" i="5"/>
  <c r="AZ59" i="1" s="1"/>
  <c r="F35" i="4"/>
  <c r="AZ58" i="1" s="1"/>
  <c r="J35" i="5"/>
  <c r="AV59" i="1" s="1"/>
  <c r="AT59" s="1"/>
  <c r="F35" i="3"/>
  <c r="AZ57" i="1" s="1"/>
  <c r="AU56"/>
  <c r="AU54"/>
  <c r="F33" i="6"/>
  <c r="AZ60" i="1" s="1"/>
  <c r="BB56"/>
  <c r="AX56"/>
  <c r="J35" i="3"/>
  <c r="AV57" i="1" s="1"/>
  <c r="AT57" s="1"/>
  <c r="BD56"/>
  <c r="BA56"/>
  <c r="AW56" s="1"/>
  <c r="J33" i="6"/>
  <c r="AV60" i="1"/>
  <c r="AT60" s="1"/>
  <c r="J33" i="2"/>
  <c r="AV55" i="1" s="1"/>
  <c r="AT55" s="1"/>
  <c r="BC56"/>
  <c r="AY56"/>
  <c r="F33" i="2"/>
  <c r="AZ55" i="1"/>
  <c r="BK88" i="5" l="1"/>
  <c r="J88" s="1"/>
  <c r="J63" s="1"/>
  <c r="BK88" i="4"/>
  <c r="J88"/>
  <c r="J32" s="1"/>
  <c r="AG58" i="1" s="1"/>
  <c r="BK83" i="2"/>
  <c r="J83" s="1"/>
  <c r="J59" s="1"/>
  <c r="BD54" i="1"/>
  <c r="W33" s="1"/>
  <c r="BB54"/>
  <c r="W31" s="1"/>
  <c r="AZ56"/>
  <c r="AV56" s="1"/>
  <c r="AT56" s="1"/>
  <c r="J30" i="6"/>
  <c r="AG60" i="1" s="1"/>
  <c r="BC54"/>
  <c r="AY54"/>
  <c r="BA54"/>
  <c r="W30" s="1"/>
  <c r="J32" i="3"/>
  <c r="AG57" i="1"/>
  <c r="J39" i="6" l="1"/>
  <c r="J41" i="4"/>
  <c r="J63"/>
  <c r="J41" i="3"/>
  <c r="AN57" i="1"/>
  <c r="AN58"/>
  <c r="AN60"/>
  <c r="AX54"/>
  <c r="AZ54"/>
  <c r="AV54" s="1"/>
  <c r="AK29" s="1"/>
  <c r="J32" i="5"/>
  <c r="AG59" i="1"/>
  <c r="AG56" s="1"/>
  <c r="J30" i="2"/>
  <c r="AG55" i="1" s="1"/>
  <c r="AN55" s="1"/>
  <c r="AW54"/>
  <c r="AK30" s="1"/>
  <c r="W32"/>
  <c r="AN56" l="1"/>
  <c r="J39" i="2"/>
  <c r="J41" i="5"/>
  <c r="AN59" i="1"/>
  <c r="AG54"/>
  <c r="AK26" s="1"/>
  <c r="AK35" s="1"/>
  <c r="AT54"/>
  <c r="W29"/>
  <c r="AN54" l="1"/>
</calcChain>
</file>

<file path=xl/sharedStrings.xml><?xml version="1.0" encoding="utf-8"?>
<sst xmlns="http://schemas.openxmlformats.org/spreadsheetml/2006/main" count="3195" uniqueCount="572">
  <si>
    <t>Export Komplet</t>
  </si>
  <si>
    <t>VZ</t>
  </si>
  <si>
    <t>2.0</t>
  </si>
  <si>
    <t>ZAMOK</t>
  </si>
  <si>
    <t>False</t>
  </si>
  <si>
    <t>{2b2c06e4-f975-4877-ade1-e0bc116b24ef}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</si>
  <si>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</si>
  <si>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</si>
  <si>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</si>
  <si>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</si>
  <si>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</si>
  <si>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</si>
  <si>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</si>
  <si>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</si>
  <si>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</si>
  <si>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</si>
  <si>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</si>
  <si>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Biokoridor BK 1 v k.ú. Radišov</t>
  </si>
  <si>
    <t>KSO:</t>
  </si>
  <si>
    <t/>
  </si>
  <si>
    <t>CC-CZ:</t>
  </si>
  <si>
    <t>Místo:</t>
  </si>
  <si>
    <t xml:space="preserve"> </t>
  </si>
  <si>
    <t>Datum:</t>
  </si>
  <si>
    <t>1. 3. 2023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</si>
  <si>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</si>
  <si>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</si>
  <si>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</si>
  <si>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</si>
  <si>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</si>
  <si>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</si>
  <si>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</si>
  <si>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</si>
  <si>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</si>
  <si>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</si>
  <si>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</si>
  <si>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</si>
  <si>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</si>
  <si>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</si>
  <si>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</si>
  <si>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</si>
  <si>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</si>
  <si>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</si>
  <si>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</si>
  <si>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</si>
  <si>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</si>
  <si>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</si>
  <si>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</si>
  <si>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</si>
  <si>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</si>
  <si>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</si>
  <si>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</si>
  <si>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</si>
  <si>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</si>
  <si>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</si>
  <si>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</si>
  <si>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</si>
  <si>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</si>
  <si>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</si>
  <si>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</si>
  <si>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</si>
  <si>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</si>
  <si>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</si>
  <si>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</si>
  <si>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</si>
  <si>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</si>
  <si>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</si>
  <si>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</si>
  <si>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</si>
  <si>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</si>
  <si>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</si>
  <si>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</si>
  <si>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</si>
  <si>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</si>
  <si>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</si>
  <si>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</si>
  <si>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</si>
  <si>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BK 1</t>
  </si>
  <si>
    <t>STA</t>
  </si>
  <si>
    <t>1</t>
  </si>
  <si>
    <t>{ea7e1c51-8e22-42fe-9466-4285fc894d19}</t>
  </si>
  <si>
    <t>823 2</t>
  </si>
  <si>
    <t>2</t>
  </si>
  <si>
    <t>SO 02</t>
  </si>
  <si>
    <t>Následná péče - 3 roky</t>
  </si>
  <si>
    <t>{4c467f85-7ea9-4e43-b7ba-110051f994bd}</t>
  </si>
  <si>
    <t>SO 02.1</t>
  </si>
  <si>
    <t>Následná péče 1. rok</t>
  </si>
  <si>
    <t>Soupis</t>
  </si>
  <si>
    <t>{b0632a99-57af-4b82-8bae-81f2d077e3c3}</t>
  </si>
  <si>
    <t>SO 02.2</t>
  </si>
  <si>
    <t>Následná péče 2. rok</t>
  </si>
  <si>
    <t>{3d977b2c-0535-4ace-8832-29b52fa464ca}</t>
  </si>
  <si>
    <t>SO 02.3</t>
  </si>
  <si>
    <t>Následná péče 3. rok</t>
  </si>
  <si>
    <t>{adb913b1-419d-4bf5-bfc0-c31ab1e3374d}</t>
  </si>
  <si>
    <t>VON</t>
  </si>
  <si>
    <t>Vedlejší a ostatní náklady</t>
  </si>
  <si>
    <t>{cc2fb688-43a2-4354-b810-55e3bc430b5f}</t>
  </si>
  <si>
    <t>KRYCÍ LIST SOUPISU PRACÍ</t>
  </si>
  <si>
    <t>Objekt:</t>
  </si>
  <si>
    <t>SO 01 - BK 1</t>
  </si>
  <si>
    <t>Pavlíček Ondřej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</si>
  <si>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</si>
  <si>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</si>
  <si>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</si>
  <si>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</si>
  <si>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</si>
  <si>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</si>
  <si>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</si>
  <si>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</si>
  <si>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</si>
  <si>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</si>
  <si>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</si>
  <si>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</si>
  <si>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</si>
  <si>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</si>
  <si>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</si>
  <si>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</si>
  <si>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</si>
  <si>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</si>
  <si>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</si>
  <si>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</si>
  <si>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</si>
  <si>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</si>
  <si>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</si>
  <si>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</si>
  <si>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</si>
  <si>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</si>
  <si>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</si>
  <si>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</si>
  <si>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</si>
  <si>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2023 01</t>
  </si>
  <si>
    <t>4</t>
  </si>
  <si>
    <t>-1593645294</t>
  </si>
  <si>
    <t>PP</t>
  </si>
  <si>
    <t>Pokosení trávníku při souvislé ploše přes 1000 do 10000 m2 lučního v rovině nebo svahu do 1:5</t>
  </si>
  <si>
    <t>Online PSC</t>
  </si>
  <si>
    <t>https://podminky.urs.cz/item/CS_URS_2023_01/111151231</t>
  </si>
  <si>
    <t>VV</t>
  </si>
  <si>
    <t>"pokosení před výsadbou - viz. TZ D.1.2.1." 5558,0</t>
  </si>
  <si>
    <t>181451121</t>
  </si>
  <si>
    <t>Založení lučního trávníku výsevem pl přes 1000 m2 v rovině a ve svahu do 1:5</t>
  </si>
  <si>
    <t>-2023166967</t>
  </si>
  <si>
    <t>Založení trávníku na půdě předem připravené plochy přes 1000 m2 výsevem včetně utažení lučního v rovině nebo na svahu do 1:5</t>
  </si>
  <si>
    <t>https://podminky.urs.cz/item/CS_URS_2023_01/181451121</t>
  </si>
  <si>
    <t>P</t>
  </si>
  <si>
    <t>Poznámka k položce:_x000D_
V položce je zahrnuto uválcování po zasetí.</t>
  </si>
  <si>
    <t>"viz. TZ D.1.2.1." 5558,0</t>
  </si>
  <si>
    <t>3</t>
  </si>
  <si>
    <t>M</t>
  </si>
  <si>
    <t>00599002-R</t>
  </si>
  <si>
    <t>Luční květnatá travní směs</t>
  </si>
  <si>
    <t>kg</t>
  </si>
  <si>
    <t>8</t>
  </si>
  <si>
    <t>-762732871</t>
  </si>
  <si>
    <t>Poznámka k položce:_x000D_
výsevek 0,1-0,2 kg/100 m2</t>
  </si>
  <si>
    <t>5558*0,002*1,03</t>
  </si>
  <si>
    <t>183101113</t>
  </si>
  <si>
    <t>Hloubení jamek bez výměny půdy zeminy skupiny 1 až 4 obj přes 0,02 do 0,05 m3 v rovině a svahu do 1:5</t>
  </si>
  <si>
    <t>kus</t>
  </si>
  <si>
    <t>-244726609</t>
  </si>
  <si>
    <t>Hloubení jamek pro vysazování rostlin v zemině skupiny 1 až 4 bez výměny půdy v rovině nebo na svahu do 1:5, objemu přes 0,02 do 0,05 m3</t>
  </si>
  <si>
    <t>https://podminky.urs.cz/item/CS_URS_2023_01/183101113</t>
  </si>
  <si>
    <t>"keře - viz. TZ D.1.2.1." 730,0</t>
  </si>
  <si>
    <t>5</t>
  </si>
  <si>
    <t>183101114</t>
  </si>
  <si>
    <t>Hloubení jamek bez výměny půdy zeminy skupiny 1 až 4 obj přes 0,05 do 0,125 m3 v rovině a svahu do 1:5</t>
  </si>
  <si>
    <t>-433279392</t>
  </si>
  <si>
    <t>Hloubení jamek pro vysazování rostlin v zemině skupiny 1 až 4 bez výměny půdy v rovině nebo na svahu do 1:5, objemu přes 0,05 do 0,125 m3</t>
  </si>
  <si>
    <t>https://podminky.urs.cz/item/CS_URS_2023_01/183101114</t>
  </si>
  <si>
    <t>"stromy - viz. TZ D.1.2.1." 439,0</t>
  </si>
  <si>
    <t>6</t>
  </si>
  <si>
    <t>183403112</t>
  </si>
  <si>
    <t>Obdělání půdy oráním na hl přes 0,1 do 0,2 m v rovině a svahu do 1:5</t>
  </si>
  <si>
    <t>2062702837</t>
  </si>
  <si>
    <t>Obdělání půdy oráním hl. přes 100 do 200 mm v rovině nebo na svahu do 1:5</t>
  </si>
  <si>
    <t>https://podminky.urs.cz/item/CS_URS_2023_01/183403112</t>
  </si>
  <si>
    <t>7</t>
  </si>
  <si>
    <t>183403151</t>
  </si>
  <si>
    <t>Obdělání půdy smykováním v rovině a svahu do 1:5</t>
  </si>
  <si>
    <t>-1128634444</t>
  </si>
  <si>
    <t>Obdělání půdy smykováním v rovině nebo na svahu do 1:5</t>
  </si>
  <si>
    <t>https://podminky.urs.cz/item/CS_URS_2023_01/183403151</t>
  </si>
  <si>
    <t>183403161</t>
  </si>
  <si>
    <t>Obdělání půdy válením v rovině a svahu do 1:5</t>
  </si>
  <si>
    <t>-1560742572</t>
  </si>
  <si>
    <t>Obdělání půdy válením v rovině nebo na svahu do 1:5</t>
  </si>
  <si>
    <t>https://podminky.urs.cz/item/CS_URS_2023_01/183403161</t>
  </si>
  <si>
    <t>Poznámka k položce:_x000D_
Uválcování po zasetí je zahrnuto v položce založení trávníku.</t>
  </si>
  <si>
    <t>9</t>
  </si>
  <si>
    <t>183551013</t>
  </si>
  <si>
    <t>Úprava půdy podmítkou ploch do 5 ha sklonu do 5°</t>
  </si>
  <si>
    <t>ha</t>
  </si>
  <si>
    <t>1294567518</t>
  </si>
  <si>
    <t>Úprava zemědělské půdy - podmítka pluhem na ploše jednotlivě do 5 ha, o sklonu do 5°</t>
  </si>
  <si>
    <t>https://podminky.urs.cz/item/CS_URS_2023_01/183551013</t>
  </si>
  <si>
    <t>"viz. TZ D.1.2.1." 0,5558</t>
  </si>
  <si>
    <t>10</t>
  </si>
  <si>
    <t>184102111</t>
  </si>
  <si>
    <t>Výsadba dřeviny s balem D přes 0,1 do 0,2 m do jamky se zalitím v rovině a svahu do 1:5</t>
  </si>
  <si>
    <t>425986677</t>
  </si>
  <si>
    <t>Výsadba dřeviny s balem do předem vyhloubené jamky se zalitím v rovině nebo na svahu do 1:5, při průměru balu přes 100 do 200 mm</t>
  </si>
  <si>
    <t>https://podminky.urs.cz/item/CS_URS_2023_01/184102111</t>
  </si>
  <si>
    <t>11</t>
  </si>
  <si>
    <t>02699002-R</t>
  </si>
  <si>
    <t>Dodávka keřů kontejnerovaných v. 40-60 cm</t>
  </si>
  <si>
    <t>ks</t>
  </si>
  <si>
    <t>243726653</t>
  </si>
  <si>
    <t xml:space="preserve">Poznámka k položce:_x000D_
líska obecná           75 ks                      _x000D_
trnka obecná        145 ks                       _x000D_
svída krvavá         145 ks                     _x000D_
svída dřín                75 ks                       _x000D_
hloh obecný            70 ks                      _x000D_
zimolez pýřitý          75 ks                     _x000D_
ptačí zob obecný     75 ks                    _x000D_
růže šípková            70 ks_x000D_
</t>
  </si>
  <si>
    <t>12</t>
  </si>
  <si>
    <t>184102112</t>
  </si>
  <si>
    <t>Výsadba dřeviny s balem D přes 0,2 do 0,3 m do jamky se zalitím v rovině a svahu do 1:5</t>
  </si>
  <si>
    <t>-1364793540</t>
  </si>
  <si>
    <t>Výsadba dřeviny s balem do předem vyhloubené jamky se zalitím v rovině nebo na svahu do 1:5, při průměru balu přes 200 do 300 mm</t>
  </si>
  <si>
    <t>https://podminky.urs.cz/item/CS_URS_2023_01/184102112</t>
  </si>
  <si>
    <t>13</t>
  </si>
  <si>
    <t>02699011-R</t>
  </si>
  <si>
    <t>Dodávka stromků se zapěstovanou korunkou v. 125/150 cm, bal</t>
  </si>
  <si>
    <t>1206166833</t>
  </si>
  <si>
    <t>Poznámka k položce:_x000D_
javor mléč                  42 ks_x000D_
dub letní                     23 ks_x000D_
dub zimní                    21 ks_x000D_
lípa srdčitá                  21 ks_x000D_
lípa velkolistá              21 ks_x000D_
habr obecný               76 ks                         _x000D_
třešeň ptačí                80 ks_x000D_
jeřáb břek                  79 ks _x000D_
bříza bradavičnatá     76 ks</t>
  </si>
  <si>
    <t>14</t>
  </si>
  <si>
    <t>184215112</t>
  </si>
  <si>
    <t>Ukotvení kmene dřevin v rovině nebo na svahu do 1:5 jedním kůlem D do 0,1 m dl přes 1 do 2 m</t>
  </si>
  <si>
    <t>1491944869</t>
  </si>
  <si>
    <t>Ukotvení dřeviny kůly v rovině nebo na svahu do 1:5 jedním kůlem, délky přes 1 do 2 m</t>
  </si>
  <si>
    <t>https://podminky.urs.cz/item/CS_URS_2023_01/184215112</t>
  </si>
  <si>
    <t>"stromy" 439,0</t>
  </si>
  <si>
    <t>60599010-R</t>
  </si>
  <si>
    <t>Kolíky ke keřům - označník smrkový frézovaný impregnovaný dl. 120 cm, průměr 4 cm</t>
  </si>
  <si>
    <t>2086745667</t>
  </si>
  <si>
    <t>16</t>
  </si>
  <si>
    <t>60591253</t>
  </si>
  <si>
    <t>kůl vyvazovací dřevěný impregnovaný D 8cm dl 2m</t>
  </si>
  <si>
    <t>518759814</t>
  </si>
  <si>
    <t>17</t>
  </si>
  <si>
    <t>184801121</t>
  </si>
  <si>
    <t>Ošetřování vysazených dřevin soliterních v rovině a svahu do 1:5</t>
  </si>
  <si>
    <t>1042992397</t>
  </si>
  <si>
    <t>Ošetření vysazených dřevin solitérních v rovině nebo na svahu do 1:5</t>
  </si>
  <si>
    <t>https://podminky.urs.cz/item/CS_URS_2023_01/184801121</t>
  </si>
  <si>
    <t>Poznámka k položce:_x000D_
Ceny jsou určeny pouze pro jednorázové ošetření.</t>
  </si>
  <si>
    <t>730+439</t>
  </si>
  <si>
    <t>18</t>
  </si>
  <si>
    <t>184816111</t>
  </si>
  <si>
    <t>Hnojení sazenic průmyslovými hnojivy do 0,25 kg k jedné sazenici</t>
  </si>
  <si>
    <t>910591824</t>
  </si>
  <si>
    <t>Hnojení sazenic průmyslovými hnojivy v množství do 0,25 kg k jedné sazenici</t>
  </si>
  <si>
    <t>https://podminky.urs.cz/item/CS_URS_2023_01/184816111</t>
  </si>
  <si>
    <t>19</t>
  </si>
  <si>
    <t>005999002-R</t>
  </si>
  <si>
    <t>Tableta</t>
  </si>
  <si>
    <t>-465759226</t>
  </si>
  <si>
    <t>"keře - viz. E.1." 730,0/2</t>
  </si>
  <si>
    <t>"stromy - viz. E.1." 439,0</t>
  </si>
  <si>
    <t>20</t>
  </si>
  <si>
    <t>184853511</t>
  </si>
  <si>
    <t>Chemické odplevelení před založením kultury nad 20 m2 postřikem na široko v rovině a svahu do 1:5 strojně</t>
  </si>
  <si>
    <t>-2047957954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</si>
  <si>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</si>
  <si>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https://podminky.urs.cz/item/CS_URS_2023_01/184853511</t>
  </si>
  <si>
    <t>25234001</t>
  </si>
  <si>
    <t>herbicid totální systémový neselektivní</t>
  </si>
  <si>
    <t>litr</t>
  </si>
  <si>
    <t>1167808370</t>
  </si>
  <si>
    <t>"6 l/ha" 6,0*0,5558</t>
  </si>
  <si>
    <t>22</t>
  </si>
  <si>
    <t>185804312</t>
  </si>
  <si>
    <t>Zalití rostlin vodou plocha přes 20 m2</t>
  </si>
  <si>
    <t>m3</t>
  </si>
  <si>
    <t>1270319629</t>
  </si>
  <si>
    <t>Zalití rostlin vodou plochy záhonů jednotlivě přes 20 m2</t>
  </si>
  <si>
    <t>https://podminky.urs.cz/item/CS_URS_2023_01/185804312</t>
  </si>
  <si>
    <t>Poznámka k položce:_x000D_
Dodávka vody je zahrnuta v ceně.</t>
  </si>
  <si>
    <t>"keře" 730*0,005</t>
  </si>
  <si>
    <t>"stromy" 439*0,010</t>
  </si>
  <si>
    <t>23</t>
  </si>
  <si>
    <t>185851121</t>
  </si>
  <si>
    <t>Dovoz vody pro zálivku rostlin za vzdálenost do 1000 m</t>
  </si>
  <si>
    <t>1477782208</t>
  </si>
  <si>
    <t>Dovoz vody pro zálivku rostlin na vzdálenost do 1000 m</t>
  </si>
  <si>
    <t>https://podminky.urs.cz/item/CS_URS_2023_01/185851121</t>
  </si>
  <si>
    <t>24</t>
  </si>
  <si>
    <t>185851129</t>
  </si>
  <si>
    <t>Příplatek k dovozu vody pro zálivku rostlin do 1000 m ZKD 1000 m</t>
  </si>
  <si>
    <t>-1420383707</t>
  </si>
  <si>
    <t>Dovoz vody pro zálivku rostlin Příplatek k ceně za každých dalších i započatých 1000 m</t>
  </si>
  <si>
    <t>https://podminky.urs.cz/item/CS_URS_2023_01/185851129</t>
  </si>
  <si>
    <t>2*8,04</t>
  </si>
  <si>
    <t>Svislé a kompletní konstrukce</t>
  </si>
  <si>
    <t>25</t>
  </si>
  <si>
    <t>348999001-R</t>
  </si>
  <si>
    <t>Oplocenky z lesnického pletiva 160/2,0/2,8 23 drátů, kůly frézované, impregnované</t>
  </si>
  <si>
    <t>m</t>
  </si>
  <si>
    <t>-294900169</t>
  </si>
  <si>
    <t xml:space="preserve">Poznámka k položce:_x000D_
Lesnické pletivo 160/2,0/2,8 23 drátů, kůly D do 20 cm frézované, impregnované dl. 2 m (po 3 m), vzpěry D do 15 cm v rozích a na každém 3. kůlu._x000D_
</t>
  </si>
  <si>
    <t>"viz. Situace C.2. a TZ D.1.2.1." 900,0</t>
  </si>
  <si>
    <t>26</t>
  </si>
  <si>
    <t>348999005-R</t>
  </si>
  <si>
    <t>Branka z lesnického pletiva 160/2,0/2,8</t>
  </si>
  <si>
    <t>-806483541</t>
  </si>
  <si>
    <t xml:space="preserve">Poznámka k položce:_x000D_
Lesnické pletivo 160/2,0/2,8 23 drátů, 2 ks frézované impregnované kůly D min. 10 cm, dl. 2,5 m  zaražené 2 m od sebe, spojené ráhnem._x000D_
</t>
  </si>
  <si>
    <t>"viz. TZ D.1.2.1." 4,0</t>
  </si>
  <si>
    <t>998</t>
  </si>
  <si>
    <t>Přesun hmot</t>
  </si>
  <si>
    <t>27</t>
  </si>
  <si>
    <t>998231311</t>
  </si>
  <si>
    <t>Přesun hmot pro sadovnické a krajinářské úpravy vodorovně do 5000 m</t>
  </si>
  <si>
    <t>t</t>
  </si>
  <si>
    <t>43293936</t>
  </si>
  <si>
    <t>Přesun hmot pro sadovnické a krajinářské úpravy - strojně dopravní vzdálenost do 5000 m</t>
  </si>
  <si>
    <t>https://podminky.urs.cz/item/CS_URS_2023_01/998231311</t>
  </si>
  <si>
    <t>SO 02 - Následná péče - 3 roky</t>
  </si>
  <si>
    <t>Soupis:</t>
  </si>
  <si>
    <t>SO 02.1 - Následná péče 1. rok</t>
  </si>
  <si>
    <t>-1676788037</t>
  </si>
  <si>
    <t>"viz. TZ D.1.2.1." 5558,0*3</t>
  </si>
  <si>
    <t>184851712</t>
  </si>
  <si>
    <t>Ruční ožínání sazenic v ploškách sklon do 1:5 dobrá viditelnost a v buřeně od 30 do 60 cm</t>
  </si>
  <si>
    <t>tis kus</t>
  </si>
  <si>
    <t>-431816955</t>
  </si>
  <si>
    <t>Strojní ožínání sazenic v ploškách sklon do 1:5 při viditelnosti dobré, výšky od 30 do 60 cm</t>
  </si>
  <si>
    <t>https://podminky.urs.cz/item/CS_URS_2023_01/184851712</t>
  </si>
  <si>
    <t>"keře - 1 m2/ks"   730*1,0*3/1000</t>
  </si>
  <si>
    <t>184851713</t>
  </si>
  <si>
    <t>Ruční ožínání sazenic v ploškách sklon do 1:5 dobrá viditelnost a v buřeně přes 60 cm</t>
  </si>
  <si>
    <t>1657691298</t>
  </si>
  <si>
    <t>Strojní ožínání sazenic v ploškách sklon do 1:5 při viditelnosti dobré, výšky přes 60 cm</t>
  </si>
  <si>
    <t>https://podminky.urs.cz/item/CS_URS_2023_01/184851713</t>
  </si>
  <si>
    <t>"stromy - 1,5 m2/ks"   439*1,5*3/1000</t>
  </si>
  <si>
    <t>184999001-R</t>
  </si>
  <si>
    <t>Oprava oplocení a úvazků</t>
  </si>
  <si>
    <t>kpl</t>
  </si>
  <si>
    <t>1246558011</t>
  </si>
  <si>
    <t>184806111</t>
  </si>
  <si>
    <t>Řez stromů netrnitých průklestem D koruny do 2 m</t>
  </si>
  <si>
    <t>1359955567</t>
  </si>
  <si>
    <t>Řez stromů, keřů nebo růží průklestem stromů netrnitých, o průměru koruny do 2 m</t>
  </si>
  <si>
    <t>https://podminky.urs.cz/item/CS_URS_2023_01/184806111</t>
  </si>
  <si>
    <t>"stromy - viz. TZ D.1.2.1. - 60%"  263,0</t>
  </si>
  <si>
    <t>184999002-R</t>
  </si>
  <si>
    <t>Náhradní výsadba keřů</t>
  </si>
  <si>
    <t>2027639979</t>
  </si>
  <si>
    <t>"předpokládaný úhyn 10%" 73,0</t>
  </si>
  <si>
    <t>184999003-R</t>
  </si>
  <si>
    <t>Náhradní výsadba stromů</t>
  </si>
  <si>
    <t>1291561260</t>
  </si>
  <si>
    <t>"předpokládaný úhyn 10%" 44,0</t>
  </si>
  <si>
    <t>185804311</t>
  </si>
  <si>
    <t>Zalití rostlin vodou plocha do 20 m2</t>
  </si>
  <si>
    <t>-170988952</t>
  </si>
  <si>
    <t>Zalití rostlin vodou plochy záhonů jednotlivě do 20 m2</t>
  </si>
  <si>
    <t>https://podminky.urs.cz/item/CS_URS_2023_01/185804311</t>
  </si>
  <si>
    <t>"keře" 730*0,005*5</t>
  </si>
  <si>
    <t>"stromy" 439*0,010*5</t>
  </si>
  <si>
    <t>-39036116</t>
  </si>
  <si>
    <t>-237656616</t>
  </si>
  <si>
    <t>2*40,2</t>
  </si>
  <si>
    <t>1447050029</t>
  </si>
  <si>
    <t>SO 02.2 - Následná péče 2. rok</t>
  </si>
  <si>
    <t>SO 02.3 - Následná péče 3. rok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</si>
  <si>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</si>
  <si>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</si>
  <si>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</si>
  <si>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</si>
  <si>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</si>
  <si>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</si>
  <si>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</si>
  <si>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</si>
  <si>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</si>
  <si>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</si>
  <si>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</si>
  <si>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</si>
  <si>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</si>
  <si>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Zřízení zařízení staveniště a jeho následné odstranění. 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</si>
  <si>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 a nájezdů. Zřízení čistících zón před výjezdem z obvodu staveniště. Zajištění bezpečnosti práce a ochrany životního prostředí.</t>
  </si>
  <si>
    <t>VRN9</t>
  </si>
  <si>
    <t>Ostatní náklady</t>
  </si>
  <si>
    <t>090001000</t>
  </si>
  <si>
    <t>Geodetické práce před výstavbou</t>
  </si>
  <si>
    <t>-756545237</t>
  </si>
  <si>
    <t>Poznámka k položce:_x000D_
oplocenka dl. 900 m</t>
  </si>
  <si>
    <t>091406000</t>
  </si>
  <si>
    <t>Publicita projektu - informační tabule</t>
  </si>
  <si>
    <t>2101191258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</si>
  <si>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</si>
  <si>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091804002</t>
  </si>
  <si>
    <t>Zajištění všech nezbytných průzkumů nutných pro řádné provádění a dokončení díla</t>
  </si>
  <si>
    <t>-1683106212</t>
  </si>
  <si>
    <t xml:space="preserve">Poznámka k položce:_x000D_
- předběžný záchranný archeologický výzkum 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</si>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</sst>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3551013" TargetMode="External"/><Relationship Id="rId13" Type="http://schemas.openxmlformats.org/officeDocument/2006/relationships/hyperlink" Target="https://podminky.urs.cz/item/CS_URS_2023_01/184816111" TargetMode="External"/><Relationship Id="rId1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3101113" TargetMode="External"/><Relationship Id="rId7" Type="http://schemas.openxmlformats.org/officeDocument/2006/relationships/hyperlink" Target="https://podminky.urs.cz/item/CS_URS_2023_01/183403161" TargetMode="External"/><Relationship Id="rId12" Type="http://schemas.openxmlformats.org/officeDocument/2006/relationships/hyperlink" Target="https://podminky.urs.cz/item/CS_URS_2023_01/184801121" TargetMode="External"/><Relationship Id="rId1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1451121" TargetMode="External"/><Relationship Id="rId16" Type="http://schemas.openxmlformats.org/officeDocument/2006/relationships/hyperlink" Target="https://podminky.urs.cz/item/CS_URS_2023_01/185851121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3403151" TargetMode="External"/><Relationship Id="rId11" Type="http://schemas.openxmlformats.org/officeDocument/2006/relationships/hyperlink" Target="https://podminky.urs.cz/item/CS_URS_2023_01/184215112" TargetMode="External"/><Relationship Id="rId5" Type="http://schemas.openxmlformats.org/officeDocument/2006/relationships/hyperlink" Target="https://podminky.urs.cz/item/CS_URS_2023_01/183403112" TargetMode="External"/><Relationship Id="rId15" Type="http://schemas.openxmlformats.org/officeDocument/2006/relationships/hyperlink" Target="https://podminky.urs.cz/item/CS_URS_2023_01/185804312" TargetMode="External"/><Relationship Id="rId10" Type="http://schemas.openxmlformats.org/officeDocument/2006/relationships/hyperlink" Target="https://podminky.urs.cz/item/CS_URS_2023_01/184102112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83101114" TargetMode="External"/><Relationship Id="rId9" Type="http://schemas.openxmlformats.org/officeDocument/2006/relationships/hyperlink" Target="https://podminky.urs.cz/item/CS_URS_2023_01/184102111" TargetMode="External"/><Relationship Id="rId14" Type="http://schemas.openxmlformats.org/officeDocument/2006/relationships/hyperlink" Target="https://podminky.urs.cz/item/CS_URS_2023_01/1848535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9"/>
      <c r="BS13" s="16" t="s">
        <v>6</v>
      </c>
    </row>
    <row r="14" spans="1:74" ht="12.75">
      <c r="B14" s="20"/>
      <c r="C14" s="21"/>
      <c r="D14" s="21"/>
      <c r="E14" s="334" t="s">
        <v>30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9"/>
    </row>
    <row r="23" spans="1:71" s="1" customFormat="1" ht="47.25" customHeight="1">
      <c r="B23" s="20"/>
      <c r="C23" s="21"/>
      <c r="D23" s="21"/>
      <c r="E23" s="336" t="s">
        <v>36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7">
        <f>ROUND(AG54,2)</f>
        <v>0</v>
      </c>
      <c r="AL26" s="338"/>
      <c r="AM26" s="338"/>
      <c r="AN26" s="338"/>
      <c r="AO26" s="338"/>
      <c r="AP26" s="35"/>
      <c r="AQ26" s="35"/>
      <c r="AR26" s="38"/>
      <c r="BE26" s="32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38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39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40</v>
      </c>
      <c r="AL28" s="339"/>
      <c r="AM28" s="339"/>
      <c r="AN28" s="339"/>
      <c r="AO28" s="339"/>
      <c r="AP28" s="35"/>
      <c r="AQ28" s="35"/>
      <c r="AR28" s="38"/>
      <c r="BE28" s="32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2">
        <v>0.21</v>
      </c>
      <c r="M29" s="341"/>
      <c r="N29" s="341"/>
      <c r="O29" s="341"/>
      <c r="P29" s="341"/>
      <c r="Q29" s="40"/>
      <c r="R29" s="40"/>
      <c r="S29" s="40"/>
      <c r="T29" s="40"/>
      <c r="U29" s="40"/>
      <c r="V29" s="40"/>
      <c r="W29" s="340">
        <f>ROUND(AZ54, 2)</f>
        <v>0</v>
      </c>
      <c r="X29" s="341"/>
      <c r="Y29" s="341"/>
      <c r="Z29" s="341"/>
      <c r="AA29" s="341"/>
      <c r="AB29" s="341"/>
      <c r="AC29" s="341"/>
      <c r="AD29" s="341"/>
      <c r="AE29" s="341"/>
      <c r="AF29" s="40"/>
      <c r="AG29" s="40"/>
      <c r="AH29" s="40"/>
      <c r="AI29" s="40"/>
      <c r="AJ29" s="40"/>
      <c r="AK29" s="340">
        <f>ROUND(AV54, 2)</f>
        <v>0</v>
      </c>
      <c r="AL29" s="341"/>
      <c r="AM29" s="341"/>
      <c r="AN29" s="341"/>
      <c r="AO29" s="341"/>
      <c r="AP29" s="40"/>
      <c r="AQ29" s="40"/>
      <c r="AR29" s="41"/>
      <c r="BE29" s="33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2">
        <v>0.15</v>
      </c>
      <c r="M30" s="341"/>
      <c r="N30" s="341"/>
      <c r="O30" s="341"/>
      <c r="P30" s="341"/>
      <c r="Q30" s="40"/>
      <c r="R30" s="40"/>
      <c r="S30" s="40"/>
      <c r="T30" s="40"/>
      <c r="U30" s="40"/>
      <c r="V30" s="40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0"/>
      <c r="AG30" s="40"/>
      <c r="AH30" s="40"/>
      <c r="AI30" s="40"/>
      <c r="AJ30" s="40"/>
      <c r="AK30" s="340">
        <f>ROUND(AW54, 2)</f>
        <v>0</v>
      </c>
      <c r="AL30" s="341"/>
      <c r="AM30" s="341"/>
      <c r="AN30" s="341"/>
      <c r="AO30" s="341"/>
      <c r="AP30" s="40"/>
      <c r="AQ30" s="40"/>
      <c r="AR30" s="41"/>
      <c r="BE30" s="33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2">
        <v>0.21</v>
      </c>
      <c r="M31" s="341"/>
      <c r="N31" s="341"/>
      <c r="O31" s="341"/>
      <c r="P31" s="341"/>
      <c r="Q31" s="40"/>
      <c r="R31" s="40"/>
      <c r="S31" s="40"/>
      <c r="T31" s="40"/>
      <c r="U31" s="40"/>
      <c r="V31" s="40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0"/>
      <c r="AG31" s="40"/>
      <c r="AH31" s="40"/>
      <c r="AI31" s="40"/>
      <c r="AJ31" s="40"/>
      <c r="AK31" s="340">
        <v>0</v>
      </c>
      <c r="AL31" s="341"/>
      <c r="AM31" s="341"/>
      <c r="AN31" s="341"/>
      <c r="AO31" s="341"/>
      <c r="AP31" s="40"/>
      <c r="AQ31" s="40"/>
      <c r="AR31" s="41"/>
      <c r="BE31" s="33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2">
        <v>0.15</v>
      </c>
      <c r="M32" s="341"/>
      <c r="N32" s="341"/>
      <c r="O32" s="341"/>
      <c r="P32" s="341"/>
      <c r="Q32" s="40"/>
      <c r="R32" s="40"/>
      <c r="S32" s="40"/>
      <c r="T32" s="40"/>
      <c r="U32" s="40"/>
      <c r="V32" s="40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0"/>
      <c r="AG32" s="40"/>
      <c r="AH32" s="40"/>
      <c r="AI32" s="40"/>
      <c r="AJ32" s="40"/>
      <c r="AK32" s="340">
        <v>0</v>
      </c>
      <c r="AL32" s="341"/>
      <c r="AM32" s="341"/>
      <c r="AN32" s="341"/>
      <c r="AO32" s="341"/>
      <c r="AP32" s="40"/>
      <c r="AQ32" s="40"/>
      <c r="AR32" s="41"/>
      <c r="BE32" s="33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2">
        <v>0</v>
      </c>
      <c r="M33" s="341"/>
      <c r="N33" s="341"/>
      <c r="O33" s="341"/>
      <c r="P33" s="341"/>
      <c r="Q33" s="40"/>
      <c r="R33" s="40"/>
      <c r="S33" s="40"/>
      <c r="T33" s="40"/>
      <c r="U33" s="40"/>
      <c r="V33" s="40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0"/>
      <c r="AG33" s="40"/>
      <c r="AH33" s="40"/>
      <c r="AI33" s="40"/>
      <c r="AJ33" s="40"/>
      <c r="AK33" s="340">
        <v>0</v>
      </c>
      <c r="AL33" s="341"/>
      <c r="AM33" s="341"/>
      <c r="AN33" s="341"/>
      <c r="AO33" s="34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6" t="s">
        <v>49</v>
      </c>
      <c r="Y35" s="344"/>
      <c r="Z35" s="344"/>
      <c r="AA35" s="344"/>
      <c r="AB35" s="344"/>
      <c r="AC35" s="44"/>
      <c r="AD35" s="44"/>
      <c r="AE35" s="44"/>
      <c r="AF35" s="44"/>
      <c r="AG35" s="44"/>
      <c r="AH35" s="44"/>
      <c r="AI35" s="44"/>
      <c r="AJ35" s="44"/>
      <c r="AK35" s="343">
        <f>SUM(AK26:AK33)</f>
        <v>0</v>
      </c>
      <c r="AL35" s="344"/>
      <c r="AM35" s="344"/>
      <c r="AN35" s="344"/>
      <c r="AO35" s="34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4" t="str">
        <f>K6</f>
        <v>Biokoridor BK 1 v k.ú. Radišov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6" t="str">
        <f>IF(AN8= "","",AN8)</f>
        <v>1. 3. 2023</v>
      </c>
      <c r="AN47" s="30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7" t="str">
        <f>IF(E17="","",E17)</f>
        <v>Agroprojekce Litomyšl, s.r.o.</v>
      </c>
      <c r="AN49" s="308"/>
      <c r="AO49" s="308"/>
      <c r="AP49" s="308"/>
      <c r="AQ49" s="35"/>
      <c r="AR49" s="38"/>
      <c r="AS49" s="309" t="s">
        <v>51</v>
      </c>
      <c r="AT49" s="31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7" t="str">
        <f>IF(E20="","",E20)</f>
        <v xml:space="preserve"> </v>
      </c>
      <c r="AN50" s="308"/>
      <c r="AO50" s="308"/>
      <c r="AP50" s="308"/>
      <c r="AQ50" s="35"/>
      <c r="AR50" s="38"/>
      <c r="AS50" s="311"/>
      <c r="AT50" s="31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3"/>
      <c r="AT51" s="31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5" t="s">
        <v>52</v>
      </c>
      <c r="D52" s="316"/>
      <c r="E52" s="316"/>
      <c r="F52" s="316"/>
      <c r="G52" s="316"/>
      <c r="H52" s="65"/>
      <c r="I52" s="318" t="s">
        <v>53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7" t="s">
        <v>54</v>
      </c>
      <c r="AH52" s="316"/>
      <c r="AI52" s="316"/>
      <c r="AJ52" s="316"/>
      <c r="AK52" s="316"/>
      <c r="AL52" s="316"/>
      <c r="AM52" s="316"/>
      <c r="AN52" s="318" t="s">
        <v>55</v>
      </c>
      <c r="AO52" s="316"/>
      <c r="AP52" s="31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6">
        <f>ROUND(AG55+AG56+AG60,2)</f>
        <v>0</v>
      </c>
      <c r="AH54" s="326"/>
      <c r="AI54" s="326"/>
      <c r="AJ54" s="326"/>
      <c r="AK54" s="326"/>
      <c r="AL54" s="326"/>
      <c r="AM54" s="326"/>
      <c r="AN54" s="327">
        <f t="shared" ref="AN54:AN60" si="0">SUM(AG54,AT54)</f>
        <v>0</v>
      </c>
      <c r="AO54" s="327"/>
      <c r="AP54" s="327"/>
      <c r="AQ54" s="77" t="s">
        <v>19</v>
      </c>
      <c r="AR54" s="78"/>
      <c r="AS54" s="79">
        <f>ROUND(AS55+AS56+AS60,2)</f>
        <v>0</v>
      </c>
      <c r="AT54" s="80">
        <f t="shared" ref="AT54:AT60" si="1">ROUND(SUM(AV54:AW54),2)</f>
        <v>0</v>
      </c>
      <c r="AU54" s="81">
        <f>ROUND(AU55+AU56+AU60,5)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ROUND(AZ55+AZ56+AZ60,2)</f>
        <v>0</v>
      </c>
      <c r="BA54" s="80">
        <f>ROUND(BA55+BA56+BA60,2)</f>
        <v>0</v>
      </c>
      <c r="BB54" s="80">
        <f>ROUND(BB55+BB56+BB60,2)</f>
        <v>0</v>
      </c>
      <c r="BC54" s="80">
        <f>ROUND(BC55+BC56+BC60,2)</f>
        <v>0</v>
      </c>
      <c r="BD54" s="82">
        <f>ROUND(BD55+BD56+BD60,2)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21" t="s">
        <v>76</v>
      </c>
      <c r="E55" s="321"/>
      <c r="F55" s="321"/>
      <c r="G55" s="321"/>
      <c r="H55" s="321"/>
      <c r="I55" s="88"/>
      <c r="J55" s="321" t="s">
        <v>77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9">
        <f>'SO 01 - BK 1'!J30</f>
        <v>0</v>
      </c>
      <c r="AH55" s="320"/>
      <c r="AI55" s="320"/>
      <c r="AJ55" s="320"/>
      <c r="AK55" s="320"/>
      <c r="AL55" s="320"/>
      <c r="AM55" s="320"/>
      <c r="AN55" s="319">
        <f t="shared" si="0"/>
        <v>0</v>
      </c>
      <c r="AO55" s="320"/>
      <c r="AP55" s="320"/>
      <c r="AQ55" s="89" t="s">
        <v>78</v>
      </c>
      <c r="AR55" s="90"/>
      <c r="AS55" s="91">
        <v>0</v>
      </c>
      <c r="AT55" s="92">
        <f t="shared" si="1"/>
        <v>0</v>
      </c>
      <c r="AU55" s="93">
        <f>'SO 01 - BK 1'!P83</f>
        <v>0</v>
      </c>
      <c r="AV55" s="92">
        <f>'SO 01 - BK 1'!J33</f>
        <v>0</v>
      </c>
      <c r="AW55" s="92">
        <f>'SO 01 - BK 1'!J34</f>
        <v>0</v>
      </c>
      <c r="AX55" s="92">
        <f>'SO 01 - BK 1'!J35</f>
        <v>0</v>
      </c>
      <c r="AY55" s="92">
        <f>'SO 01 - BK 1'!J36</f>
        <v>0</v>
      </c>
      <c r="AZ55" s="92">
        <f>'SO 01 - BK 1'!F33</f>
        <v>0</v>
      </c>
      <c r="BA55" s="92">
        <f>'SO 01 - BK 1'!F34</f>
        <v>0</v>
      </c>
      <c r="BB55" s="92">
        <f>'SO 01 - BK 1'!F35</f>
        <v>0</v>
      </c>
      <c r="BC55" s="92">
        <f>'SO 01 - BK 1'!F36</f>
        <v>0</v>
      </c>
      <c r="BD55" s="94">
        <f>'SO 01 - BK 1'!F37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B56" s="86"/>
      <c r="C56" s="87"/>
      <c r="D56" s="321" t="s">
        <v>83</v>
      </c>
      <c r="E56" s="321"/>
      <c r="F56" s="321"/>
      <c r="G56" s="321"/>
      <c r="H56" s="321"/>
      <c r="I56" s="88"/>
      <c r="J56" s="321" t="s">
        <v>84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2">
        <f>ROUND(SUM(AG57:AG59),2)</f>
        <v>0</v>
      </c>
      <c r="AH56" s="320"/>
      <c r="AI56" s="320"/>
      <c r="AJ56" s="320"/>
      <c r="AK56" s="320"/>
      <c r="AL56" s="320"/>
      <c r="AM56" s="320"/>
      <c r="AN56" s="319">
        <f t="shared" si="0"/>
        <v>0</v>
      </c>
      <c r="AO56" s="320"/>
      <c r="AP56" s="320"/>
      <c r="AQ56" s="89" t="s">
        <v>78</v>
      </c>
      <c r="AR56" s="90"/>
      <c r="AS56" s="91">
        <f>ROUND(SUM(AS57:AS59),2)</f>
        <v>0</v>
      </c>
      <c r="AT56" s="92">
        <f t="shared" si="1"/>
        <v>0</v>
      </c>
      <c r="AU56" s="93">
        <f>ROUND(SUM(AU57:AU59),5)</f>
        <v>0</v>
      </c>
      <c r="AV56" s="92">
        <f>ROUND(AZ56*L29,2)</f>
        <v>0</v>
      </c>
      <c r="AW56" s="92">
        <f>ROUND(BA56*L30,2)</f>
        <v>0</v>
      </c>
      <c r="AX56" s="92">
        <f>ROUND(BB56*L29,2)</f>
        <v>0</v>
      </c>
      <c r="AY56" s="92">
        <f>ROUND(BC56*L30,2)</f>
        <v>0</v>
      </c>
      <c r="AZ56" s="92">
        <f>ROUND(SUM(AZ57:AZ59),2)</f>
        <v>0</v>
      </c>
      <c r="BA56" s="92">
        <f>ROUND(SUM(BA57:BA59),2)</f>
        <v>0</v>
      </c>
      <c r="BB56" s="92">
        <f>ROUND(SUM(BB57:BB59),2)</f>
        <v>0</v>
      </c>
      <c r="BC56" s="92">
        <f>ROUND(SUM(BC57:BC59),2)</f>
        <v>0</v>
      </c>
      <c r="BD56" s="94">
        <f>ROUND(SUM(BD57:BD59),2)</f>
        <v>0</v>
      </c>
      <c r="BS56" s="95" t="s">
        <v>70</v>
      </c>
      <c r="BT56" s="95" t="s">
        <v>79</v>
      </c>
      <c r="BU56" s="95" t="s">
        <v>72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4" customFormat="1" ht="16.5" customHeight="1">
      <c r="A57" s="85" t="s">
        <v>75</v>
      </c>
      <c r="B57" s="50"/>
      <c r="C57" s="96"/>
      <c r="D57" s="96"/>
      <c r="E57" s="323" t="s">
        <v>86</v>
      </c>
      <c r="F57" s="323"/>
      <c r="G57" s="323"/>
      <c r="H57" s="323"/>
      <c r="I57" s="323"/>
      <c r="J57" s="96"/>
      <c r="K57" s="323" t="s">
        <v>87</v>
      </c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  <c r="W57" s="323"/>
      <c r="X57" s="323"/>
      <c r="Y57" s="323"/>
      <c r="Z57" s="323"/>
      <c r="AA57" s="323"/>
      <c r="AB57" s="323"/>
      <c r="AC57" s="323"/>
      <c r="AD57" s="323"/>
      <c r="AE57" s="323"/>
      <c r="AF57" s="323"/>
      <c r="AG57" s="324">
        <f>'SO 02.1 - Následná péče 1...'!J32</f>
        <v>0</v>
      </c>
      <c r="AH57" s="325"/>
      <c r="AI57" s="325"/>
      <c r="AJ57" s="325"/>
      <c r="AK57" s="325"/>
      <c r="AL57" s="325"/>
      <c r="AM57" s="325"/>
      <c r="AN57" s="324">
        <f t="shared" si="0"/>
        <v>0</v>
      </c>
      <c r="AO57" s="325"/>
      <c r="AP57" s="325"/>
      <c r="AQ57" s="97" t="s">
        <v>88</v>
      </c>
      <c r="AR57" s="52"/>
      <c r="AS57" s="98">
        <v>0</v>
      </c>
      <c r="AT57" s="99">
        <f t="shared" si="1"/>
        <v>0</v>
      </c>
      <c r="AU57" s="100">
        <f>'SO 02.1 - Následná péče 1...'!P88</f>
        <v>0</v>
      </c>
      <c r="AV57" s="99">
        <f>'SO 02.1 - Následná péče 1...'!J35</f>
        <v>0</v>
      </c>
      <c r="AW57" s="99">
        <f>'SO 02.1 - Následná péče 1...'!J36</f>
        <v>0</v>
      </c>
      <c r="AX57" s="99">
        <f>'SO 02.1 - Následná péče 1...'!J37</f>
        <v>0</v>
      </c>
      <c r="AY57" s="99">
        <f>'SO 02.1 - Následná péče 1...'!J38</f>
        <v>0</v>
      </c>
      <c r="AZ57" s="99">
        <f>'SO 02.1 - Následná péče 1...'!F35</f>
        <v>0</v>
      </c>
      <c r="BA57" s="99">
        <f>'SO 02.1 - Následná péče 1...'!F36</f>
        <v>0</v>
      </c>
      <c r="BB57" s="99">
        <f>'SO 02.1 - Následná péče 1...'!F37</f>
        <v>0</v>
      </c>
      <c r="BC57" s="99">
        <f>'SO 02.1 - Následná péče 1...'!F38</f>
        <v>0</v>
      </c>
      <c r="BD57" s="101">
        <f>'SO 02.1 - Následná péče 1...'!F39</f>
        <v>0</v>
      </c>
      <c r="BT57" s="102" t="s">
        <v>82</v>
      </c>
      <c r="BV57" s="102" t="s">
        <v>73</v>
      </c>
      <c r="BW57" s="102" t="s">
        <v>89</v>
      </c>
      <c r="BX57" s="102" t="s">
        <v>85</v>
      </c>
      <c r="CL57" s="102" t="s">
        <v>81</v>
      </c>
    </row>
    <row r="58" spans="1:91" s="4" customFormat="1" ht="16.5" customHeight="1">
      <c r="A58" s="85" t="s">
        <v>75</v>
      </c>
      <c r="B58" s="50"/>
      <c r="C58" s="96"/>
      <c r="D58" s="96"/>
      <c r="E58" s="323" t="s">
        <v>90</v>
      </c>
      <c r="F58" s="323"/>
      <c r="G58" s="323"/>
      <c r="H58" s="323"/>
      <c r="I58" s="323"/>
      <c r="J58" s="96"/>
      <c r="K58" s="323" t="s">
        <v>91</v>
      </c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  <c r="AA58" s="323"/>
      <c r="AB58" s="323"/>
      <c r="AC58" s="323"/>
      <c r="AD58" s="323"/>
      <c r="AE58" s="323"/>
      <c r="AF58" s="323"/>
      <c r="AG58" s="324">
        <f>'SO 02.2 - Následná péče 2...'!J32</f>
        <v>0</v>
      </c>
      <c r="AH58" s="325"/>
      <c r="AI58" s="325"/>
      <c r="AJ58" s="325"/>
      <c r="AK58" s="325"/>
      <c r="AL58" s="325"/>
      <c r="AM58" s="325"/>
      <c r="AN58" s="324">
        <f t="shared" si="0"/>
        <v>0</v>
      </c>
      <c r="AO58" s="325"/>
      <c r="AP58" s="325"/>
      <c r="AQ58" s="97" t="s">
        <v>88</v>
      </c>
      <c r="AR58" s="52"/>
      <c r="AS58" s="98">
        <v>0</v>
      </c>
      <c r="AT58" s="99">
        <f t="shared" si="1"/>
        <v>0</v>
      </c>
      <c r="AU58" s="100">
        <f>'SO 02.2 - Následná péče 2...'!P88</f>
        <v>0</v>
      </c>
      <c r="AV58" s="99">
        <f>'SO 02.2 - Následná péče 2...'!J35</f>
        <v>0</v>
      </c>
      <c r="AW58" s="99">
        <f>'SO 02.2 - Následná péče 2...'!J36</f>
        <v>0</v>
      </c>
      <c r="AX58" s="99">
        <f>'SO 02.2 - Následná péče 2...'!J37</f>
        <v>0</v>
      </c>
      <c r="AY58" s="99">
        <f>'SO 02.2 - Následná péče 2...'!J38</f>
        <v>0</v>
      </c>
      <c r="AZ58" s="99">
        <f>'SO 02.2 - Následná péče 2...'!F35</f>
        <v>0</v>
      </c>
      <c r="BA58" s="99">
        <f>'SO 02.2 - Následná péče 2...'!F36</f>
        <v>0</v>
      </c>
      <c r="BB58" s="99">
        <f>'SO 02.2 - Následná péče 2...'!F37</f>
        <v>0</v>
      </c>
      <c r="BC58" s="99">
        <f>'SO 02.2 - Následná péče 2...'!F38</f>
        <v>0</v>
      </c>
      <c r="BD58" s="101">
        <f>'SO 02.2 - Následná péče 2...'!F39</f>
        <v>0</v>
      </c>
      <c r="BT58" s="102" t="s">
        <v>82</v>
      </c>
      <c r="BV58" s="102" t="s">
        <v>73</v>
      </c>
      <c r="BW58" s="102" t="s">
        <v>92</v>
      </c>
      <c r="BX58" s="102" t="s">
        <v>85</v>
      </c>
      <c r="CL58" s="102" t="s">
        <v>81</v>
      </c>
    </row>
    <row r="59" spans="1:91" s="4" customFormat="1" ht="16.5" customHeight="1">
      <c r="A59" s="85" t="s">
        <v>75</v>
      </c>
      <c r="B59" s="50"/>
      <c r="C59" s="96"/>
      <c r="D59" s="96"/>
      <c r="E59" s="323" t="s">
        <v>93</v>
      </c>
      <c r="F59" s="323"/>
      <c r="G59" s="323"/>
      <c r="H59" s="323"/>
      <c r="I59" s="323"/>
      <c r="J59" s="96"/>
      <c r="K59" s="323" t="s">
        <v>94</v>
      </c>
      <c r="L59" s="323"/>
      <c r="M59" s="323"/>
      <c r="N59" s="323"/>
      <c r="O59" s="323"/>
      <c r="P59" s="323"/>
      <c r="Q59" s="323"/>
      <c r="R59" s="323"/>
      <c r="S59" s="323"/>
      <c r="T59" s="323"/>
      <c r="U59" s="323"/>
      <c r="V59" s="323"/>
      <c r="W59" s="323"/>
      <c r="X59" s="323"/>
      <c r="Y59" s="323"/>
      <c r="Z59" s="323"/>
      <c r="AA59" s="323"/>
      <c r="AB59" s="323"/>
      <c r="AC59" s="323"/>
      <c r="AD59" s="323"/>
      <c r="AE59" s="323"/>
      <c r="AF59" s="323"/>
      <c r="AG59" s="324">
        <f>'SO 02.3 - Následná péče 3...'!J32</f>
        <v>0</v>
      </c>
      <c r="AH59" s="325"/>
      <c r="AI59" s="325"/>
      <c r="AJ59" s="325"/>
      <c r="AK59" s="325"/>
      <c r="AL59" s="325"/>
      <c r="AM59" s="325"/>
      <c r="AN59" s="324">
        <f t="shared" si="0"/>
        <v>0</v>
      </c>
      <c r="AO59" s="325"/>
      <c r="AP59" s="325"/>
      <c r="AQ59" s="97" t="s">
        <v>88</v>
      </c>
      <c r="AR59" s="52"/>
      <c r="AS59" s="98">
        <v>0</v>
      </c>
      <c r="AT59" s="99">
        <f t="shared" si="1"/>
        <v>0</v>
      </c>
      <c r="AU59" s="100">
        <f>'SO 02.3 - Následná péče 3...'!P88</f>
        <v>0</v>
      </c>
      <c r="AV59" s="99">
        <f>'SO 02.3 - Následná péče 3...'!J35</f>
        <v>0</v>
      </c>
      <c r="AW59" s="99">
        <f>'SO 02.3 - Následná péče 3...'!J36</f>
        <v>0</v>
      </c>
      <c r="AX59" s="99">
        <f>'SO 02.3 - Následná péče 3...'!J37</f>
        <v>0</v>
      </c>
      <c r="AY59" s="99">
        <f>'SO 02.3 - Následná péče 3...'!J38</f>
        <v>0</v>
      </c>
      <c r="AZ59" s="99">
        <f>'SO 02.3 - Následná péče 3...'!F35</f>
        <v>0</v>
      </c>
      <c r="BA59" s="99">
        <f>'SO 02.3 - Následná péče 3...'!F36</f>
        <v>0</v>
      </c>
      <c r="BB59" s="99">
        <f>'SO 02.3 - Následná péče 3...'!F37</f>
        <v>0</v>
      </c>
      <c r="BC59" s="99">
        <f>'SO 02.3 - Následná péče 3...'!F38</f>
        <v>0</v>
      </c>
      <c r="BD59" s="101">
        <f>'SO 02.3 - Následná péče 3...'!F39</f>
        <v>0</v>
      </c>
      <c r="BT59" s="102" t="s">
        <v>82</v>
      </c>
      <c r="BV59" s="102" t="s">
        <v>73</v>
      </c>
      <c r="BW59" s="102" t="s">
        <v>95</v>
      </c>
      <c r="BX59" s="102" t="s">
        <v>85</v>
      </c>
      <c r="CL59" s="102" t="s">
        <v>81</v>
      </c>
    </row>
    <row r="60" spans="1:91" s="7" customFormat="1" ht="16.5" customHeight="1">
      <c r="A60" s="85" t="s">
        <v>75</v>
      </c>
      <c r="B60" s="86"/>
      <c r="C60" s="87"/>
      <c r="D60" s="321" t="s">
        <v>96</v>
      </c>
      <c r="E60" s="321"/>
      <c r="F60" s="321"/>
      <c r="G60" s="321"/>
      <c r="H60" s="321"/>
      <c r="I60" s="88"/>
      <c r="J60" s="321" t="s">
        <v>97</v>
      </c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19">
        <f>'VON - Vedlejší a ostatní ...'!J30</f>
        <v>0</v>
      </c>
      <c r="AH60" s="320"/>
      <c r="AI60" s="320"/>
      <c r="AJ60" s="320"/>
      <c r="AK60" s="320"/>
      <c r="AL60" s="320"/>
      <c r="AM60" s="320"/>
      <c r="AN60" s="319">
        <f t="shared" si="0"/>
        <v>0</v>
      </c>
      <c r="AO60" s="320"/>
      <c r="AP60" s="320"/>
      <c r="AQ60" s="89" t="s">
        <v>96</v>
      </c>
      <c r="AR60" s="90"/>
      <c r="AS60" s="103">
        <v>0</v>
      </c>
      <c r="AT60" s="104">
        <f t="shared" si="1"/>
        <v>0</v>
      </c>
      <c r="AU60" s="105">
        <f>'VON - Vedlejší a ostatní ...'!P82</f>
        <v>0</v>
      </c>
      <c r="AV60" s="104">
        <f>'VON - Vedlejší a ostatní ...'!J33</f>
        <v>0</v>
      </c>
      <c r="AW60" s="104">
        <f>'VON - Vedlejší a ostatní ...'!J34</f>
        <v>0</v>
      </c>
      <c r="AX60" s="104">
        <f>'VON - Vedlejší a ostatní ...'!J35</f>
        <v>0</v>
      </c>
      <c r="AY60" s="104">
        <f>'VON - Vedlejší a ostatní ...'!J36</f>
        <v>0</v>
      </c>
      <c r="AZ60" s="104">
        <f>'VON - Vedlejší a ostatní ...'!F33</f>
        <v>0</v>
      </c>
      <c r="BA60" s="104">
        <f>'VON - Vedlejší a ostatní ...'!F34</f>
        <v>0</v>
      </c>
      <c r="BB60" s="104">
        <f>'VON - Vedlejší a ostatní ...'!F35</f>
        <v>0</v>
      </c>
      <c r="BC60" s="104">
        <f>'VON - Vedlejší a ostatní ...'!F36</f>
        <v>0</v>
      </c>
      <c r="BD60" s="106">
        <f>'VON - Vedlejší a ostatní ...'!F37</f>
        <v>0</v>
      </c>
      <c r="BT60" s="95" t="s">
        <v>79</v>
      </c>
      <c r="BV60" s="95" t="s">
        <v>73</v>
      </c>
      <c r="BW60" s="95" t="s">
        <v>98</v>
      </c>
      <c r="BX60" s="95" t="s">
        <v>5</v>
      </c>
      <c r="CL60" s="95" t="s">
        <v>19</v>
      </c>
      <c r="CM60" s="95" t="s">
        <v>82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fdTiPsou1p4aBsJdpSBsM8IzT/L0/B/+oj7zTakoGb9OZ3k+ag+WUfohTkLhghGFK27snoR0BAgcRzXwaEWvEA==" saltValue="ewyaDbvFXROG/kMegFJgMhPGfdR1VqI8MBWcwzNbPRFp/RccCFV0zQ99emW/Y9uNFlTw6x73+CywsofzVtHknw==" spinCount="100000" sheet="1" objects="1" scenarios="1" formatColumns="0" formatRows="0"/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SO 01 - BK 1'!C2" display="/"/>
    <hyperlink ref="A57" location="'SO 02.1 - Následná péče 1...'!C2" display="/"/>
    <hyperlink ref="A58" location="'SO 02.2 - Následná péče 2...'!C2" display="/"/>
    <hyperlink ref="A59" location="'SO 02.3 - Následná péče 3...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1 v k.ú. Radišov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101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81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1. 3. 2023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102</v>
      </c>
      <c r="F24" s="33"/>
      <c r="G24" s="33"/>
      <c r="H24" s="33"/>
      <c r="I24" s="111" t="s">
        <v>28</v>
      </c>
      <c r="J24" s="102" t="s">
        <v>19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ROUND(J83,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ROUND((SUM(BE83:BE192)),  2)</f>
        <v>0</v>
      </c>
      <c r="G33" s="33"/>
      <c r="H33" s="33"/>
      <c r="I33" s="123">
        <v>0.21</v>
      </c>
      <c r="J33" s="122">
        <f>ROUND(((SUM(BE83:BE192))*I33),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ROUND((SUM(BF83:BF192)),  2)</f>
        <v>0</v>
      </c>
      <c r="G34" s="33"/>
      <c r="H34" s="33"/>
      <c r="I34" s="123">
        <v>0.15</v>
      </c>
      <c r="J34" s="122">
        <f>ROUND(((SUM(BF83:BF192))*I34),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ROUND((SUM(BG83:BG192)),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ROUND((SUM(BH83:BH192)),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ROUND((SUM(BI83:BI192)),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Biokoridor BK 1 v k.ú. Radišov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SO 01 - BK 1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Pavlíček Ondřej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104</v>
      </c>
      <c r="D57" s="136"/>
      <c r="E57" s="136"/>
      <c r="F57" s="136"/>
      <c r="G57" s="136"/>
      <c r="H57" s="136"/>
      <c r="I57" s="136"/>
      <c r="J57" s="137" t="s">
        <v>105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9"/>
      <c r="C60" s="140"/>
      <c r="D60" s="141" t="s">
        <v>107</v>
      </c>
      <c r="E60" s="142"/>
      <c r="F60" s="142"/>
      <c r="G60" s="142"/>
      <c r="H60" s="142"/>
      <c r="I60" s="142"/>
      <c r="J60" s="143">
        <f>J84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108</v>
      </c>
      <c r="E61" s="147"/>
      <c r="F61" s="147"/>
      <c r="G61" s="147"/>
      <c r="H61" s="147"/>
      <c r="I61" s="147"/>
      <c r="J61" s="148">
        <f>J85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109</v>
      </c>
      <c r="E62" s="147"/>
      <c r="F62" s="147"/>
      <c r="G62" s="147"/>
      <c r="H62" s="147"/>
      <c r="I62" s="147"/>
      <c r="J62" s="148">
        <f>J180</f>
        <v>0</v>
      </c>
      <c r="K62" s="96"/>
      <c r="L62" s="149"/>
    </row>
    <row r="63" spans="1:47" s="10" customFormat="1" ht="19.899999999999999" customHeight="1">
      <c r="B63" s="145"/>
      <c r="C63" s="96"/>
      <c r="D63" s="146" t="s">
        <v>110</v>
      </c>
      <c r="E63" s="147"/>
      <c r="F63" s="147"/>
      <c r="G63" s="147"/>
      <c r="H63" s="147"/>
      <c r="I63" s="147"/>
      <c r="J63" s="148">
        <f>J189</f>
        <v>0</v>
      </c>
      <c r="K63" s="96"/>
      <c r="L63" s="149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111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55" t="str">
        <f>E7</f>
        <v>Biokoridor BK 1 v k.ú. Radišov</v>
      </c>
      <c r="F73" s="356"/>
      <c r="G73" s="356"/>
      <c r="H73" s="356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100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04" t="str">
        <f>E9</f>
        <v>SO 01 - BK 1</v>
      </c>
      <c r="F75" s="357"/>
      <c r="G75" s="357"/>
      <c r="H75" s="357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1. 3. 2023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5.7" customHeight="1">
      <c r="A79" s="33"/>
      <c r="B79" s="34"/>
      <c r="C79" s="28" t="s">
        <v>25</v>
      </c>
      <c r="D79" s="35"/>
      <c r="E79" s="35"/>
      <c r="F79" s="26" t="str">
        <f>E15</f>
        <v>ČR-SPÚ, Pobočka Svitavy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>Pavlíček Ondřej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50"/>
      <c r="B82" s="151"/>
      <c r="C82" s="152" t="s">
        <v>112</v>
      </c>
      <c r="D82" s="153" t="s">
        <v>56</v>
      </c>
      <c r="E82" s="153" t="s">
        <v>52</v>
      </c>
      <c r="F82" s="153" t="s">
        <v>53</v>
      </c>
      <c r="G82" s="153" t="s">
        <v>113</v>
      </c>
      <c r="H82" s="153" t="s">
        <v>114</v>
      </c>
      <c r="I82" s="153" t="s">
        <v>115</v>
      </c>
      <c r="J82" s="153" t="s">
        <v>105</v>
      </c>
      <c r="K82" s="154" t="s">
        <v>116</v>
      </c>
      <c r="L82" s="155"/>
      <c r="M82" s="67" t="s">
        <v>19</v>
      </c>
      <c r="N82" s="68" t="s">
        <v>41</v>
      </c>
      <c r="O82" s="68" t="s">
        <v>117</v>
      </c>
      <c r="P82" s="68" t="s">
        <v>118</v>
      </c>
      <c r="Q82" s="68" t="s">
        <v>119</v>
      </c>
      <c r="R82" s="68" t="s">
        <v>120</v>
      </c>
      <c r="S82" s="68" t="s">
        <v>121</v>
      </c>
      <c r="T82" s="69" t="s">
        <v>122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9" customHeight="1">
      <c r="A83" s="33"/>
      <c r="B83" s="34"/>
      <c r="C83" s="74" t="s">
        <v>123</v>
      </c>
      <c r="D83" s="35"/>
      <c r="E83" s="35"/>
      <c r="F83" s="35"/>
      <c r="G83" s="35"/>
      <c r="H83" s="35"/>
      <c r="I83" s="35"/>
      <c r="J83" s="156">
        <f>BK83</f>
        <v>0</v>
      </c>
      <c r="K83" s="35"/>
      <c r="L83" s="38"/>
      <c r="M83" s="70"/>
      <c r="N83" s="157"/>
      <c r="O83" s="71"/>
      <c r="P83" s="158">
        <f>P84</f>
        <v>0</v>
      </c>
      <c r="Q83" s="71"/>
      <c r="R83" s="158">
        <f>R84</f>
        <v>15.236813999999999</v>
      </c>
      <c r="S83" s="71"/>
      <c r="T83" s="15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106</v>
      </c>
      <c r="BK83" s="160">
        <f>BK84</f>
        <v>0</v>
      </c>
    </row>
    <row r="84" spans="1:65" s="12" customFormat="1" ht="25.9" customHeight="1">
      <c r="B84" s="161"/>
      <c r="C84" s="162"/>
      <c r="D84" s="163" t="s">
        <v>70</v>
      </c>
      <c r="E84" s="164" t="s">
        <v>124</v>
      </c>
      <c r="F84" s="164" t="s">
        <v>125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P85+P180+P189</f>
        <v>0</v>
      </c>
      <c r="Q84" s="169"/>
      <c r="R84" s="170">
        <f>R85+R180+R189</f>
        <v>15.236813999999999</v>
      </c>
      <c r="S84" s="169"/>
      <c r="T84" s="171">
        <f>T85+T180+T189</f>
        <v>0</v>
      </c>
      <c r="AR84" s="172" t="s">
        <v>79</v>
      </c>
      <c r="AT84" s="173" t="s">
        <v>70</v>
      </c>
      <c r="AU84" s="173" t="s">
        <v>71</v>
      </c>
      <c r="AY84" s="172" t="s">
        <v>126</v>
      </c>
      <c r="BK84" s="174">
        <f>BK85+BK180+BK189</f>
        <v>0</v>
      </c>
    </row>
    <row r="85" spans="1:65" s="12" customFormat="1" ht="22.9" customHeight="1">
      <c r="B85" s="161"/>
      <c r="C85" s="162"/>
      <c r="D85" s="163" t="s">
        <v>70</v>
      </c>
      <c r="E85" s="175" t="s">
        <v>79</v>
      </c>
      <c r="F85" s="175" t="s">
        <v>127</v>
      </c>
      <c r="G85" s="162"/>
      <c r="H85" s="162"/>
      <c r="I85" s="165"/>
      <c r="J85" s="176">
        <f>BK85</f>
        <v>0</v>
      </c>
      <c r="K85" s="162"/>
      <c r="L85" s="167"/>
      <c r="M85" s="168"/>
      <c r="N85" s="169"/>
      <c r="O85" s="169"/>
      <c r="P85" s="170">
        <f>SUM(P86:P179)</f>
        <v>0</v>
      </c>
      <c r="Q85" s="169"/>
      <c r="R85" s="170">
        <f>SUM(R86:R179)</f>
        <v>6.236813999999999</v>
      </c>
      <c r="S85" s="169"/>
      <c r="T85" s="171">
        <f>SUM(T86:T179)</f>
        <v>0</v>
      </c>
      <c r="AR85" s="172" t="s">
        <v>79</v>
      </c>
      <c r="AT85" s="173" t="s">
        <v>70</v>
      </c>
      <c r="AU85" s="173" t="s">
        <v>79</v>
      </c>
      <c r="AY85" s="172" t="s">
        <v>126</v>
      </c>
      <c r="BK85" s="174">
        <f>SUM(BK86:BK179)</f>
        <v>0</v>
      </c>
    </row>
    <row r="86" spans="1:65" s="2" customFormat="1" ht="16.5" customHeight="1">
      <c r="A86" s="33"/>
      <c r="B86" s="34"/>
      <c r="C86" s="177" t="s">
        <v>79</v>
      </c>
      <c r="D86" s="177" t="s">
        <v>128</v>
      </c>
      <c r="E86" s="178" t="s">
        <v>129</v>
      </c>
      <c r="F86" s="179" t="s">
        <v>130</v>
      </c>
      <c r="G86" s="180" t="s">
        <v>131</v>
      </c>
      <c r="H86" s="181">
        <v>5558</v>
      </c>
      <c r="I86" s="182"/>
      <c r="J86" s="183">
        <f>ROUND(I86*H86,2)</f>
        <v>0</v>
      </c>
      <c r="K86" s="179" t="s">
        <v>132</v>
      </c>
      <c r="L86" s="38"/>
      <c r="M86" s="184" t="s">
        <v>19</v>
      </c>
      <c r="N86" s="185" t="s">
        <v>42</v>
      </c>
      <c r="O86" s="63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8" t="s">
        <v>133</v>
      </c>
      <c r="AT86" s="188" t="s">
        <v>128</v>
      </c>
      <c r="AU86" s="188" t="s">
        <v>82</v>
      </c>
      <c r="AY86" s="16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6" t="s">
        <v>79</v>
      </c>
      <c r="BK86" s="189">
        <f>ROUND(I86*H86,2)</f>
        <v>0</v>
      </c>
      <c r="BL86" s="16" t="s">
        <v>133</v>
      </c>
      <c r="BM86" s="188" t="s">
        <v>134</v>
      </c>
    </row>
    <row r="87" spans="1:65" s="2" customFormat="1" ht="11.25">
      <c r="A87" s="33"/>
      <c r="B87" s="34"/>
      <c r="C87" s="35"/>
      <c r="D87" s="190" t="s">
        <v>135</v>
      </c>
      <c r="E87" s="35"/>
      <c r="F87" s="191" t="s">
        <v>136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135</v>
      </c>
      <c r="AU87" s="16" t="s">
        <v>82</v>
      </c>
    </row>
    <row r="88" spans="1:65" s="2" customFormat="1" ht="11.25">
      <c r="A88" s="33"/>
      <c r="B88" s="34"/>
      <c r="C88" s="35"/>
      <c r="D88" s="195" t="s">
        <v>137</v>
      </c>
      <c r="E88" s="35"/>
      <c r="F88" s="196" t="s">
        <v>138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137</v>
      </c>
      <c r="AU88" s="16" t="s">
        <v>82</v>
      </c>
    </row>
    <row r="89" spans="1:65" s="13" customFormat="1" ht="11.25">
      <c r="B89" s="197"/>
      <c r="C89" s="198"/>
      <c r="D89" s="190" t="s">
        <v>139</v>
      </c>
      <c r="E89" s="199" t="s">
        <v>19</v>
      </c>
      <c r="F89" s="200" t="s">
        <v>140</v>
      </c>
      <c r="G89" s="198"/>
      <c r="H89" s="201">
        <v>5558</v>
      </c>
      <c r="I89" s="202"/>
      <c r="J89" s="198"/>
      <c r="K89" s="198"/>
      <c r="L89" s="203"/>
      <c r="M89" s="204"/>
      <c r="N89" s="205"/>
      <c r="O89" s="205"/>
      <c r="P89" s="205"/>
      <c r="Q89" s="205"/>
      <c r="R89" s="205"/>
      <c r="S89" s="205"/>
      <c r="T89" s="206"/>
      <c r="AT89" s="207" t="s">
        <v>139</v>
      </c>
      <c r="AU89" s="207" t="s">
        <v>82</v>
      </c>
      <c r="AV89" s="13" t="s">
        <v>82</v>
      </c>
      <c r="AW89" s="13" t="s">
        <v>33</v>
      </c>
      <c r="AX89" s="13" t="s">
        <v>79</v>
      </c>
      <c r="AY89" s="207" t="s">
        <v>126</v>
      </c>
    </row>
    <row r="90" spans="1:65" s="2" customFormat="1" ht="16.5" customHeight="1">
      <c r="A90" s="33"/>
      <c r="B90" s="34"/>
      <c r="C90" s="177" t="s">
        <v>82</v>
      </c>
      <c r="D90" s="177" t="s">
        <v>128</v>
      </c>
      <c r="E90" s="178" t="s">
        <v>141</v>
      </c>
      <c r="F90" s="179" t="s">
        <v>142</v>
      </c>
      <c r="G90" s="180" t="s">
        <v>131</v>
      </c>
      <c r="H90" s="181">
        <v>5558</v>
      </c>
      <c r="I90" s="182"/>
      <c r="J90" s="183">
        <f>ROUND(I90*H90,2)</f>
        <v>0</v>
      </c>
      <c r="K90" s="179" t="s">
        <v>132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133</v>
      </c>
      <c r="AT90" s="188" t="s">
        <v>128</v>
      </c>
      <c r="AU90" s="188" t="s">
        <v>82</v>
      </c>
      <c r="AY90" s="16" t="s">
        <v>126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79</v>
      </c>
      <c r="BK90" s="189">
        <f>ROUND(I90*H90,2)</f>
        <v>0</v>
      </c>
      <c r="BL90" s="16" t="s">
        <v>133</v>
      </c>
      <c r="BM90" s="188" t="s">
        <v>143</v>
      </c>
    </row>
    <row r="91" spans="1:65" s="2" customFormat="1" ht="11.25">
      <c r="A91" s="33"/>
      <c r="B91" s="34"/>
      <c r="C91" s="35"/>
      <c r="D91" s="190" t="s">
        <v>135</v>
      </c>
      <c r="E91" s="35"/>
      <c r="F91" s="191" t="s">
        <v>144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135</v>
      </c>
      <c r="AU91" s="16" t="s">
        <v>82</v>
      </c>
    </row>
    <row r="92" spans="1:65" s="2" customFormat="1" ht="11.25">
      <c r="A92" s="33"/>
      <c r="B92" s="34"/>
      <c r="C92" s="35"/>
      <c r="D92" s="195" t="s">
        <v>137</v>
      </c>
      <c r="E92" s="35"/>
      <c r="F92" s="196" t="s">
        <v>145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137</v>
      </c>
      <c r="AU92" s="16" t="s">
        <v>82</v>
      </c>
    </row>
    <row r="93" spans="1:65" s="2" customFormat="1" ht="19.5">
      <c r="A93" s="33"/>
      <c r="B93" s="34"/>
      <c r="C93" s="35"/>
      <c r="D93" s="190" t="s">
        <v>146</v>
      </c>
      <c r="E93" s="35"/>
      <c r="F93" s="208" t="s">
        <v>147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146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148</v>
      </c>
      <c r="G94" s="198"/>
      <c r="H94" s="201">
        <v>5558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209" t="s">
        <v>149</v>
      </c>
      <c r="D95" s="209" t="s">
        <v>150</v>
      </c>
      <c r="E95" s="210" t="s">
        <v>151</v>
      </c>
      <c r="F95" s="211" t="s">
        <v>152</v>
      </c>
      <c r="G95" s="212" t="s">
        <v>153</v>
      </c>
      <c r="H95" s="213">
        <v>11.449</v>
      </c>
      <c r="I95" s="214"/>
      <c r="J95" s="215">
        <f>ROUND(I95*H95,2)</f>
        <v>0</v>
      </c>
      <c r="K95" s="211" t="s">
        <v>19</v>
      </c>
      <c r="L95" s="216"/>
      <c r="M95" s="217" t="s">
        <v>19</v>
      </c>
      <c r="N95" s="218" t="s">
        <v>42</v>
      </c>
      <c r="O95" s="63"/>
      <c r="P95" s="186">
        <f>O95*H95</f>
        <v>0</v>
      </c>
      <c r="Q95" s="186">
        <v>1E-3</v>
      </c>
      <c r="R95" s="186">
        <f>Q95*H95</f>
        <v>1.1449000000000001E-2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154</v>
      </c>
      <c r="AT95" s="188" t="s">
        <v>150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155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152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9.5">
      <c r="A97" s="33"/>
      <c r="B97" s="34"/>
      <c r="C97" s="35"/>
      <c r="D97" s="190" t="s">
        <v>146</v>
      </c>
      <c r="E97" s="35"/>
      <c r="F97" s="208" t="s">
        <v>156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157</v>
      </c>
      <c r="G98" s="198"/>
      <c r="H98" s="201">
        <v>11.449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21.75" customHeight="1">
      <c r="A99" s="33"/>
      <c r="B99" s="34"/>
      <c r="C99" s="177" t="s">
        <v>133</v>
      </c>
      <c r="D99" s="177" t="s">
        <v>128</v>
      </c>
      <c r="E99" s="178" t="s">
        <v>158</v>
      </c>
      <c r="F99" s="179" t="s">
        <v>159</v>
      </c>
      <c r="G99" s="180" t="s">
        <v>160</v>
      </c>
      <c r="H99" s="181">
        <v>730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161</v>
      </c>
    </row>
    <row r="100" spans="1:65" s="2" customFormat="1" ht="19.5">
      <c r="A100" s="33"/>
      <c r="B100" s="34"/>
      <c r="C100" s="35"/>
      <c r="D100" s="190" t="s">
        <v>135</v>
      </c>
      <c r="E100" s="35"/>
      <c r="F100" s="191" t="s">
        <v>162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163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164</v>
      </c>
      <c r="G102" s="198"/>
      <c r="H102" s="201">
        <v>730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21.75" customHeight="1">
      <c r="A103" s="33"/>
      <c r="B103" s="34"/>
      <c r="C103" s="177" t="s">
        <v>165</v>
      </c>
      <c r="D103" s="177" t="s">
        <v>128</v>
      </c>
      <c r="E103" s="178" t="s">
        <v>166</v>
      </c>
      <c r="F103" s="179" t="s">
        <v>167</v>
      </c>
      <c r="G103" s="180" t="s">
        <v>160</v>
      </c>
      <c r="H103" s="181">
        <v>439</v>
      </c>
      <c r="I103" s="182"/>
      <c r="J103" s="183">
        <f>ROUND(I103*H103,2)</f>
        <v>0</v>
      </c>
      <c r="K103" s="179" t="s">
        <v>132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168</v>
      </c>
    </row>
    <row r="104" spans="1:65" s="2" customFormat="1" ht="19.5">
      <c r="A104" s="33"/>
      <c r="B104" s="34"/>
      <c r="C104" s="35"/>
      <c r="D104" s="190" t="s">
        <v>135</v>
      </c>
      <c r="E104" s="35"/>
      <c r="F104" s="191" t="s">
        <v>169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1.25">
      <c r="A105" s="33"/>
      <c r="B105" s="34"/>
      <c r="C105" s="35"/>
      <c r="D105" s="195" t="s">
        <v>137</v>
      </c>
      <c r="E105" s="35"/>
      <c r="F105" s="196" t="s">
        <v>170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137</v>
      </c>
      <c r="AU105" s="16" t="s">
        <v>82</v>
      </c>
    </row>
    <row r="106" spans="1:65" s="13" customFormat="1" ht="11.25">
      <c r="B106" s="197"/>
      <c r="C106" s="198"/>
      <c r="D106" s="190" t="s">
        <v>139</v>
      </c>
      <c r="E106" s="199" t="s">
        <v>19</v>
      </c>
      <c r="F106" s="200" t="s">
        <v>171</v>
      </c>
      <c r="G106" s="198"/>
      <c r="H106" s="201">
        <v>439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139</v>
      </c>
      <c r="AU106" s="207" t="s">
        <v>82</v>
      </c>
      <c r="AV106" s="13" t="s">
        <v>82</v>
      </c>
      <c r="AW106" s="13" t="s">
        <v>33</v>
      </c>
      <c r="AX106" s="13" t="s">
        <v>79</v>
      </c>
      <c r="AY106" s="207" t="s">
        <v>126</v>
      </c>
    </row>
    <row r="107" spans="1:65" s="2" customFormat="1" ht="16.5" customHeight="1">
      <c r="A107" s="33"/>
      <c r="B107" s="34"/>
      <c r="C107" s="177" t="s">
        <v>172</v>
      </c>
      <c r="D107" s="177" t="s">
        <v>128</v>
      </c>
      <c r="E107" s="178" t="s">
        <v>173</v>
      </c>
      <c r="F107" s="179" t="s">
        <v>174</v>
      </c>
      <c r="G107" s="180" t="s">
        <v>131</v>
      </c>
      <c r="H107" s="181">
        <v>5558</v>
      </c>
      <c r="I107" s="182"/>
      <c r="J107" s="183">
        <f>ROUND(I107*H107,2)</f>
        <v>0</v>
      </c>
      <c r="K107" s="179" t="s">
        <v>132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133</v>
      </c>
      <c r="AT107" s="188" t="s">
        <v>128</v>
      </c>
      <c r="AU107" s="188" t="s">
        <v>82</v>
      </c>
      <c r="AY107" s="16" t="s">
        <v>126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79</v>
      </c>
      <c r="BK107" s="189">
        <f>ROUND(I107*H107,2)</f>
        <v>0</v>
      </c>
      <c r="BL107" s="16" t="s">
        <v>133</v>
      </c>
      <c r="BM107" s="188" t="s">
        <v>175</v>
      </c>
    </row>
    <row r="108" spans="1:65" s="2" customFormat="1" ht="11.25">
      <c r="A108" s="33"/>
      <c r="B108" s="34"/>
      <c r="C108" s="35"/>
      <c r="D108" s="190" t="s">
        <v>135</v>
      </c>
      <c r="E108" s="35"/>
      <c r="F108" s="191" t="s">
        <v>176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135</v>
      </c>
      <c r="AU108" s="16" t="s">
        <v>82</v>
      </c>
    </row>
    <row r="109" spans="1:65" s="2" customFormat="1" ht="11.25">
      <c r="A109" s="33"/>
      <c r="B109" s="34"/>
      <c r="C109" s="35"/>
      <c r="D109" s="195" t="s">
        <v>137</v>
      </c>
      <c r="E109" s="35"/>
      <c r="F109" s="196" t="s">
        <v>177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137</v>
      </c>
      <c r="AU109" s="16" t="s">
        <v>82</v>
      </c>
    </row>
    <row r="110" spans="1:65" s="13" customFormat="1" ht="11.25">
      <c r="B110" s="197"/>
      <c r="C110" s="198"/>
      <c r="D110" s="190" t="s">
        <v>139</v>
      </c>
      <c r="E110" s="199" t="s">
        <v>19</v>
      </c>
      <c r="F110" s="200" t="s">
        <v>148</v>
      </c>
      <c r="G110" s="198"/>
      <c r="H110" s="201">
        <v>5558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139</v>
      </c>
      <c r="AU110" s="207" t="s">
        <v>82</v>
      </c>
      <c r="AV110" s="13" t="s">
        <v>82</v>
      </c>
      <c r="AW110" s="13" t="s">
        <v>33</v>
      </c>
      <c r="AX110" s="13" t="s">
        <v>79</v>
      </c>
      <c r="AY110" s="207" t="s">
        <v>126</v>
      </c>
    </row>
    <row r="111" spans="1:65" s="2" customFormat="1" ht="16.5" customHeight="1">
      <c r="A111" s="33"/>
      <c r="B111" s="34"/>
      <c r="C111" s="177" t="s">
        <v>178</v>
      </c>
      <c r="D111" s="177" t="s">
        <v>128</v>
      </c>
      <c r="E111" s="178" t="s">
        <v>179</v>
      </c>
      <c r="F111" s="179" t="s">
        <v>180</v>
      </c>
      <c r="G111" s="180" t="s">
        <v>131</v>
      </c>
      <c r="H111" s="181">
        <v>5558</v>
      </c>
      <c r="I111" s="182"/>
      <c r="J111" s="183">
        <f>ROUND(I111*H111,2)</f>
        <v>0</v>
      </c>
      <c r="K111" s="179" t="s">
        <v>132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133</v>
      </c>
      <c r="AT111" s="188" t="s">
        <v>128</v>
      </c>
      <c r="AU111" s="188" t="s">
        <v>82</v>
      </c>
      <c r="AY111" s="16" t="s">
        <v>126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79</v>
      </c>
      <c r="BK111" s="189">
        <f>ROUND(I111*H111,2)</f>
        <v>0</v>
      </c>
      <c r="BL111" s="16" t="s">
        <v>133</v>
      </c>
      <c r="BM111" s="188" t="s">
        <v>181</v>
      </c>
    </row>
    <row r="112" spans="1:65" s="2" customFormat="1" ht="11.25">
      <c r="A112" s="33"/>
      <c r="B112" s="34"/>
      <c r="C112" s="35"/>
      <c r="D112" s="190" t="s">
        <v>135</v>
      </c>
      <c r="E112" s="35"/>
      <c r="F112" s="191" t="s">
        <v>182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135</v>
      </c>
      <c r="AU112" s="16" t="s">
        <v>82</v>
      </c>
    </row>
    <row r="113" spans="1:65" s="2" customFormat="1" ht="11.25">
      <c r="A113" s="33"/>
      <c r="B113" s="34"/>
      <c r="C113" s="35"/>
      <c r="D113" s="195" t="s">
        <v>137</v>
      </c>
      <c r="E113" s="35"/>
      <c r="F113" s="196" t="s">
        <v>183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137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148</v>
      </c>
      <c r="G114" s="198"/>
      <c r="H114" s="201">
        <v>5558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154</v>
      </c>
      <c r="D115" s="177" t="s">
        <v>128</v>
      </c>
      <c r="E115" s="178" t="s">
        <v>184</v>
      </c>
      <c r="F115" s="179" t="s">
        <v>185</v>
      </c>
      <c r="G115" s="180" t="s">
        <v>131</v>
      </c>
      <c r="H115" s="181">
        <v>5558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186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187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188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2" customFormat="1" ht="19.5">
      <c r="A118" s="33"/>
      <c r="B118" s="34"/>
      <c r="C118" s="35"/>
      <c r="D118" s="190" t="s">
        <v>146</v>
      </c>
      <c r="E118" s="35"/>
      <c r="F118" s="208" t="s">
        <v>189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148</v>
      </c>
      <c r="G119" s="198"/>
      <c r="H119" s="201">
        <v>5558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79</v>
      </c>
      <c r="AY119" s="207" t="s">
        <v>126</v>
      </c>
    </row>
    <row r="120" spans="1:65" s="2" customFormat="1" ht="16.5" customHeight="1">
      <c r="A120" s="33"/>
      <c r="B120" s="34"/>
      <c r="C120" s="177" t="s">
        <v>190</v>
      </c>
      <c r="D120" s="177" t="s">
        <v>128</v>
      </c>
      <c r="E120" s="178" t="s">
        <v>191</v>
      </c>
      <c r="F120" s="179" t="s">
        <v>192</v>
      </c>
      <c r="G120" s="180" t="s">
        <v>193</v>
      </c>
      <c r="H120" s="181">
        <v>0.55600000000000005</v>
      </c>
      <c r="I120" s="182"/>
      <c r="J120" s="183">
        <f>ROUND(I120*H120,2)</f>
        <v>0</v>
      </c>
      <c r="K120" s="179" t="s">
        <v>132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133</v>
      </c>
      <c r="AT120" s="188" t="s">
        <v>128</v>
      </c>
      <c r="AU120" s="188" t="s">
        <v>82</v>
      </c>
      <c r="AY120" s="16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133</v>
      </c>
      <c r="BM120" s="188" t="s">
        <v>194</v>
      </c>
    </row>
    <row r="121" spans="1:65" s="2" customFormat="1" ht="11.25">
      <c r="A121" s="33"/>
      <c r="B121" s="34"/>
      <c r="C121" s="35"/>
      <c r="D121" s="190" t="s">
        <v>135</v>
      </c>
      <c r="E121" s="35"/>
      <c r="F121" s="191" t="s">
        <v>195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82</v>
      </c>
    </row>
    <row r="122" spans="1:65" s="2" customFormat="1" ht="11.25">
      <c r="A122" s="33"/>
      <c r="B122" s="34"/>
      <c r="C122" s="35"/>
      <c r="D122" s="195" t="s">
        <v>137</v>
      </c>
      <c r="E122" s="35"/>
      <c r="F122" s="196" t="s">
        <v>196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137</v>
      </c>
      <c r="AU122" s="16" t="s">
        <v>82</v>
      </c>
    </row>
    <row r="123" spans="1:65" s="13" customFormat="1" ht="11.25">
      <c r="B123" s="197"/>
      <c r="C123" s="198"/>
      <c r="D123" s="190" t="s">
        <v>139</v>
      </c>
      <c r="E123" s="199" t="s">
        <v>19</v>
      </c>
      <c r="F123" s="200" t="s">
        <v>197</v>
      </c>
      <c r="G123" s="198"/>
      <c r="H123" s="201">
        <v>0.55600000000000005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139</v>
      </c>
      <c r="AU123" s="207" t="s">
        <v>82</v>
      </c>
      <c r="AV123" s="13" t="s">
        <v>82</v>
      </c>
      <c r="AW123" s="13" t="s">
        <v>33</v>
      </c>
      <c r="AX123" s="13" t="s">
        <v>79</v>
      </c>
      <c r="AY123" s="207" t="s">
        <v>126</v>
      </c>
    </row>
    <row r="124" spans="1:65" s="2" customFormat="1" ht="16.5" customHeight="1">
      <c r="A124" s="33"/>
      <c r="B124" s="34"/>
      <c r="C124" s="177" t="s">
        <v>198</v>
      </c>
      <c r="D124" s="177" t="s">
        <v>128</v>
      </c>
      <c r="E124" s="178" t="s">
        <v>199</v>
      </c>
      <c r="F124" s="179" t="s">
        <v>200</v>
      </c>
      <c r="G124" s="180" t="s">
        <v>160</v>
      </c>
      <c r="H124" s="181">
        <v>730</v>
      </c>
      <c r="I124" s="182"/>
      <c r="J124" s="183">
        <f>ROUND(I124*H124,2)</f>
        <v>0</v>
      </c>
      <c r="K124" s="179" t="s">
        <v>132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133</v>
      </c>
      <c r="AT124" s="188" t="s">
        <v>128</v>
      </c>
      <c r="AU124" s="188" t="s">
        <v>82</v>
      </c>
      <c r="AY124" s="16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133</v>
      </c>
      <c r="BM124" s="188" t="s">
        <v>201</v>
      </c>
    </row>
    <row r="125" spans="1:65" s="2" customFormat="1" ht="11.25">
      <c r="A125" s="33"/>
      <c r="B125" s="34"/>
      <c r="C125" s="35"/>
      <c r="D125" s="190" t="s">
        <v>135</v>
      </c>
      <c r="E125" s="35"/>
      <c r="F125" s="191" t="s">
        <v>202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137</v>
      </c>
      <c r="E126" s="35"/>
      <c r="F126" s="196" t="s">
        <v>203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82</v>
      </c>
    </row>
    <row r="127" spans="1:65" s="13" customFormat="1" ht="11.25">
      <c r="B127" s="197"/>
      <c r="C127" s="198"/>
      <c r="D127" s="190" t="s">
        <v>139</v>
      </c>
      <c r="E127" s="199" t="s">
        <v>19</v>
      </c>
      <c r="F127" s="200" t="s">
        <v>164</v>
      </c>
      <c r="G127" s="198"/>
      <c r="H127" s="201">
        <v>730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139</v>
      </c>
      <c r="AU127" s="207" t="s">
        <v>82</v>
      </c>
      <c r="AV127" s="13" t="s">
        <v>82</v>
      </c>
      <c r="AW127" s="13" t="s">
        <v>33</v>
      </c>
      <c r="AX127" s="13" t="s">
        <v>79</v>
      </c>
      <c r="AY127" s="207" t="s">
        <v>126</v>
      </c>
    </row>
    <row r="128" spans="1:65" s="2" customFormat="1" ht="16.5" customHeight="1">
      <c r="A128" s="33"/>
      <c r="B128" s="34"/>
      <c r="C128" s="209" t="s">
        <v>204</v>
      </c>
      <c r="D128" s="209" t="s">
        <v>150</v>
      </c>
      <c r="E128" s="210" t="s">
        <v>205</v>
      </c>
      <c r="F128" s="211" t="s">
        <v>206</v>
      </c>
      <c r="G128" s="212" t="s">
        <v>207</v>
      </c>
      <c r="H128" s="213">
        <v>730</v>
      </c>
      <c r="I128" s="214"/>
      <c r="J128" s="215">
        <f>ROUND(I128*H128,2)</f>
        <v>0</v>
      </c>
      <c r="K128" s="211" t="s">
        <v>19</v>
      </c>
      <c r="L128" s="216"/>
      <c r="M128" s="217" t="s">
        <v>19</v>
      </c>
      <c r="N128" s="218" t="s">
        <v>42</v>
      </c>
      <c r="O128" s="63"/>
      <c r="P128" s="186">
        <f>O128*H128</f>
        <v>0</v>
      </c>
      <c r="Q128" s="186">
        <v>3.0000000000000001E-3</v>
      </c>
      <c r="R128" s="186">
        <f>Q128*H128</f>
        <v>2.19</v>
      </c>
      <c r="S128" s="186">
        <v>0</v>
      </c>
      <c r="T128" s="18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154</v>
      </c>
      <c r="AT128" s="188" t="s">
        <v>150</v>
      </c>
      <c r="AU128" s="188" t="s">
        <v>82</v>
      </c>
      <c r="AY128" s="16" t="s">
        <v>126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6" t="s">
        <v>79</v>
      </c>
      <c r="BK128" s="189">
        <f>ROUND(I128*H128,2)</f>
        <v>0</v>
      </c>
      <c r="BL128" s="16" t="s">
        <v>133</v>
      </c>
      <c r="BM128" s="188" t="s">
        <v>208</v>
      </c>
    </row>
    <row r="129" spans="1:65" s="2" customFormat="1" ht="11.25">
      <c r="A129" s="33"/>
      <c r="B129" s="34"/>
      <c r="C129" s="35"/>
      <c r="D129" s="190" t="s">
        <v>135</v>
      </c>
      <c r="E129" s="35"/>
      <c r="F129" s="191" t="s">
        <v>206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pans="1:65" s="2" customFormat="1" ht="97.5">
      <c r="A130" s="33"/>
      <c r="B130" s="34"/>
      <c r="C130" s="35"/>
      <c r="D130" s="190" t="s">
        <v>146</v>
      </c>
      <c r="E130" s="35"/>
      <c r="F130" s="208" t="s">
        <v>209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82</v>
      </c>
    </row>
    <row r="131" spans="1:65" s="2" customFormat="1" ht="16.5" customHeight="1">
      <c r="A131" s="33"/>
      <c r="B131" s="34"/>
      <c r="C131" s="177" t="s">
        <v>210</v>
      </c>
      <c r="D131" s="177" t="s">
        <v>128</v>
      </c>
      <c r="E131" s="178" t="s">
        <v>211</v>
      </c>
      <c r="F131" s="179" t="s">
        <v>212</v>
      </c>
      <c r="G131" s="180" t="s">
        <v>160</v>
      </c>
      <c r="H131" s="181">
        <v>439</v>
      </c>
      <c r="I131" s="182"/>
      <c r="J131" s="183">
        <f>ROUND(I131*H131,2)</f>
        <v>0</v>
      </c>
      <c r="K131" s="179" t="s">
        <v>132</v>
      </c>
      <c r="L131" s="38"/>
      <c r="M131" s="184" t="s">
        <v>19</v>
      </c>
      <c r="N131" s="185" t="s">
        <v>42</v>
      </c>
      <c r="O131" s="63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8" t="s">
        <v>133</v>
      </c>
      <c r="AT131" s="188" t="s">
        <v>128</v>
      </c>
      <c r="AU131" s="188" t="s">
        <v>82</v>
      </c>
      <c r="AY131" s="16" t="s">
        <v>126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6" t="s">
        <v>79</v>
      </c>
      <c r="BK131" s="189">
        <f>ROUND(I131*H131,2)</f>
        <v>0</v>
      </c>
      <c r="BL131" s="16" t="s">
        <v>133</v>
      </c>
      <c r="BM131" s="188" t="s">
        <v>213</v>
      </c>
    </row>
    <row r="132" spans="1:65" s="2" customFormat="1" ht="11.25">
      <c r="A132" s="33"/>
      <c r="B132" s="34"/>
      <c r="C132" s="35"/>
      <c r="D132" s="190" t="s">
        <v>135</v>
      </c>
      <c r="E132" s="35"/>
      <c r="F132" s="191" t="s">
        <v>214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135</v>
      </c>
      <c r="AU132" s="16" t="s">
        <v>82</v>
      </c>
    </row>
    <row r="133" spans="1:65" s="2" customFormat="1" ht="11.25">
      <c r="A133" s="33"/>
      <c r="B133" s="34"/>
      <c r="C133" s="35"/>
      <c r="D133" s="195" t="s">
        <v>137</v>
      </c>
      <c r="E133" s="35"/>
      <c r="F133" s="196" t="s">
        <v>215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137</v>
      </c>
      <c r="AU133" s="16" t="s">
        <v>82</v>
      </c>
    </row>
    <row r="134" spans="1:65" s="13" customFormat="1" ht="11.25">
      <c r="B134" s="197"/>
      <c r="C134" s="198"/>
      <c r="D134" s="190" t="s">
        <v>139</v>
      </c>
      <c r="E134" s="199" t="s">
        <v>19</v>
      </c>
      <c r="F134" s="200" t="s">
        <v>171</v>
      </c>
      <c r="G134" s="198"/>
      <c r="H134" s="201">
        <v>439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139</v>
      </c>
      <c r="AU134" s="207" t="s">
        <v>82</v>
      </c>
      <c r="AV134" s="13" t="s">
        <v>82</v>
      </c>
      <c r="AW134" s="13" t="s">
        <v>33</v>
      </c>
      <c r="AX134" s="13" t="s">
        <v>79</v>
      </c>
      <c r="AY134" s="207" t="s">
        <v>126</v>
      </c>
    </row>
    <row r="135" spans="1:65" s="2" customFormat="1" ht="16.5" customHeight="1">
      <c r="A135" s="33"/>
      <c r="B135" s="34"/>
      <c r="C135" s="209" t="s">
        <v>216</v>
      </c>
      <c r="D135" s="209" t="s">
        <v>150</v>
      </c>
      <c r="E135" s="210" t="s">
        <v>217</v>
      </c>
      <c r="F135" s="211" t="s">
        <v>218</v>
      </c>
      <c r="G135" s="212" t="s">
        <v>160</v>
      </c>
      <c r="H135" s="213">
        <v>439</v>
      </c>
      <c r="I135" s="214"/>
      <c r="J135" s="215">
        <f>ROUND(I135*H135,2)</f>
        <v>0</v>
      </c>
      <c r="K135" s="211" t="s">
        <v>19</v>
      </c>
      <c r="L135" s="216"/>
      <c r="M135" s="217" t="s">
        <v>19</v>
      </c>
      <c r="N135" s="218" t="s">
        <v>42</v>
      </c>
      <c r="O135" s="63"/>
      <c r="P135" s="186">
        <f>O135*H135</f>
        <v>0</v>
      </c>
      <c r="Q135" s="186">
        <v>3.5000000000000001E-3</v>
      </c>
      <c r="R135" s="186">
        <f>Q135*H135</f>
        <v>1.5365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154</v>
      </c>
      <c r="AT135" s="188" t="s">
        <v>150</v>
      </c>
      <c r="AU135" s="188" t="s">
        <v>82</v>
      </c>
      <c r="AY135" s="16" t="s">
        <v>126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79</v>
      </c>
      <c r="BK135" s="189">
        <f>ROUND(I135*H135,2)</f>
        <v>0</v>
      </c>
      <c r="BL135" s="16" t="s">
        <v>133</v>
      </c>
      <c r="BM135" s="188" t="s">
        <v>219</v>
      </c>
    </row>
    <row r="136" spans="1:65" s="2" customFormat="1" ht="11.25">
      <c r="A136" s="33"/>
      <c r="B136" s="34"/>
      <c r="C136" s="35"/>
      <c r="D136" s="190" t="s">
        <v>135</v>
      </c>
      <c r="E136" s="35"/>
      <c r="F136" s="191" t="s">
        <v>218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82</v>
      </c>
    </row>
    <row r="137" spans="1:65" s="2" customFormat="1" ht="97.5">
      <c r="A137" s="33"/>
      <c r="B137" s="34"/>
      <c r="C137" s="35"/>
      <c r="D137" s="190" t="s">
        <v>146</v>
      </c>
      <c r="E137" s="35"/>
      <c r="F137" s="208" t="s">
        <v>220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146</v>
      </c>
      <c r="AU137" s="16" t="s">
        <v>82</v>
      </c>
    </row>
    <row r="138" spans="1:65" s="2" customFormat="1" ht="21.75" customHeight="1">
      <c r="A138" s="33"/>
      <c r="B138" s="34"/>
      <c r="C138" s="177" t="s">
        <v>221</v>
      </c>
      <c r="D138" s="177" t="s">
        <v>128</v>
      </c>
      <c r="E138" s="178" t="s">
        <v>222</v>
      </c>
      <c r="F138" s="179" t="s">
        <v>223</v>
      </c>
      <c r="G138" s="180" t="s">
        <v>160</v>
      </c>
      <c r="H138" s="181">
        <v>1169</v>
      </c>
      <c r="I138" s="182"/>
      <c r="J138" s="183">
        <f>ROUND(I138*H138,2)</f>
        <v>0</v>
      </c>
      <c r="K138" s="179" t="s">
        <v>132</v>
      </c>
      <c r="L138" s="38"/>
      <c r="M138" s="184" t="s">
        <v>19</v>
      </c>
      <c r="N138" s="185" t="s">
        <v>42</v>
      </c>
      <c r="O138" s="63"/>
      <c r="P138" s="186">
        <f>O138*H138</f>
        <v>0</v>
      </c>
      <c r="Q138" s="186">
        <v>5.0000000000000002E-5</v>
      </c>
      <c r="R138" s="186">
        <f>Q138*H138</f>
        <v>5.8450000000000002E-2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133</v>
      </c>
      <c r="AT138" s="188" t="s">
        <v>128</v>
      </c>
      <c r="AU138" s="188" t="s">
        <v>82</v>
      </c>
      <c r="AY138" s="16" t="s">
        <v>126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79</v>
      </c>
      <c r="BK138" s="189">
        <f>ROUND(I138*H138,2)</f>
        <v>0</v>
      </c>
      <c r="BL138" s="16" t="s">
        <v>133</v>
      </c>
      <c r="BM138" s="188" t="s">
        <v>224</v>
      </c>
    </row>
    <row r="139" spans="1:65" s="2" customFormat="1" ht="11.25">
      <c r="A139" s="33"/>
      <c r="B139" s="34"/>
      <c r="C139" s="35"/>
      <c r="D139" s="190" t="s">
        <v>135</v>
      </c>
      <c r="E139" s="35"/>
      <c r="F139" s="191" t="s">
        <v>225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135</v>
      </c>
      <c r="AU139" s="16" t="s">
        <v>82</v>
      </c>
    </row>
    <row r="140" spans="1:65" s="2" customFormat="1" ht="11.25">
      <c r="A140" s="33"/>
      <c r="B140" s="34"/>
      <c r="C140" s="35"/>
      <c r="D140" s="195" t="s">
        <v>137</v>
      </c>
      <c r="E140" s="35"/>
      <c r="F140" s="196" t="s">
        <v>226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137</v>
      </c>
      <c r="AU140" s="16" t="s">
        <v>82</v>
      </c>
    </row>
    <row r="141" spans="1:65" s="13" customFormat="1" ht="11.25">
      <c r="B141" s="197"/>
      <c r="C141" s="198"/>
      <c r="D141" s="190" t="s">
        <v>139</v>
      </c>
      <c r="E141" s="199" t="s">
        <v>19</v>
      </c>
      <c r="F141" s="200" t="s">
        <v>164</v>
      </c>
      <c r="G141" s="198"/>
      <c r="H141" s="201">
        <v>730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139</v>
      </c>
      <c r="AU141" s="207" t="s">
        <v>82</v>
      </c>
      <c r="AV141" s="13" t="s">
        <v>82</v>
      </c>
      <c r="AW141" s="13" t="s">
        <v>33</v>
      </c>
      <c r="AX141" s="13" t="s">
        <v>71</v>
      </c>
      <c r="AY141" s="207" t="s">
        <v>126</v>
      </c>
    </row>
    <row r="142" spans="1:65" s="13" customFormat="1" ht="11.25">
      <c r="B142" s="197"/>
      <c r="C142" s="198"/>
      <c r="D142" s="190" t="s">
        <v>139</v>
      </c>
      <c r="E142" s="199" t="s">
        <v>19</v>
      </c>
      <c r="F142" s="200" t="s">
        <v>227</v>
      </c>
      <c r="G142" s="198"/>
      <c r="H142" s="201">
        <v>439</v>
      </c>
      <c r="I142" s="202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139</v>
      </c>
      <c r="AU142" s="207" t="s">
        <v>82</v>
      </c>
      <c r="AV142" s="13" t="s">
        <v>82</v>
      </c>
      <c r="AW142" s="13" t="s">
        <v>33</v>
      </c>
      <c r="AX142" s="13" t="s">
        <v>71</v>
      </c>
      <c r="AY142" s="207" t="s">
        <v>126</v>
      </c>
    </row>
    <row r="143" spans="1:65" s="2" customFormat="1" ht="16.5" customHeight="1">
      <c r="A143" s="33"/>
      <c r="B143" s="34"/>
      <c r="C143" s="209" t="s">
        <v>8</v>
      </c>
      <c r="D143" s="209" t="s">
        <v>150</v>
      </c>
      <c r="E143" s="210" t="s">
        <v>228</v>
      </c>
      <c r="F143" s="211" t="s">
        <v>229</v>
      </c>
      <c r="G143" s="212" t="s">
        <v>207</v>
      </c>
      <c r="H143" s="213">
        <v>730</v>
      </c>
      <c r="I143" s="214"/>
      <c r="J143" s="215">
        <f>ROUND(I143*H143,2)</f>
        <v>0</v>
      </c>
      <c r="K143" s="211" t="s">
        <v>19</v>
      </c>
      <c r="L143" s="216"/>
      <c r="M143" s="217" t="s">
        <v>19</v>
      </c>
      <c r="N143" s="218" t="s">
        <v>42</v>
      </c>
      <c r="O143" s="63"/>
      <c r="P143" s="186">
        <f>O143*H143</f>
        <v>0</v>
      </c>
      <c r="Q143" s="186">
        <v>5.0000000000000001E-4</v>
      </c>
      <c r="R143" s="186">
        <f>Q143*H143</f>
        <v>0.36499999999999999</v>
      </c>
      <c r="S143" s="186">
        <v>0</v>
      </c>
      <c r="T143" s="18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8" t="s">
        <v>154</v>
      </c>
      <c r="AT143" s="188" t="s">
        <v>150</v>
      </c>
      <c r="AU143" s="188" t="s">
        <v>82</v>
      </c>
      <c r="AY143" s="16" t="s">
        <v>126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6" t="s">
        <v>79</v>
      </c>
      <c r="BK143" s="189">
        <f>ROUND(I143*H143,2)</f>
        <v>0</v>
      </c>
      <c r="BL143" s="16" t="s">
        <v>133</v>
      </c>
      <c r="BM143" s="188" t="s">
        <v>230</v>
      </c>
    </row>
    <row r="144" spans="1:65" s="2" customFormat="1" ht="11.25">
      <c r="A144" s="33"/>
      <c r="B144" s="34"/>
      <c r="C144" s="35"/>
      <c r="D144" s="190" t="s">
        <v>135</v>
      </c>
      <c r="E144" s="35"/>
      <c r="F144" s="191" t="s">
        <v>229</v>
      </c>
      <c r="G144" s="35"/>
      <c r="H144" s="35"/>
      <c r="I144" s="192"/>
      <c r="J144" s="35"/>
      <c r="K144" s="35"/>
      <c r="L144" s="38"/>
      <c r="M144" s="193"/>
      <c r="N144" s="19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135</v>
      </c>
      <c r="AU144" s="16" t="s">
        <v>82</v>
      </c>
    </row>
    <row r="145" spans="1:65" s="2" customFormat="1" ht="16.5" customHeight="1">
      <c r="A145" s="33"/>
      <c r="B145" s="34"/>
      <c r="C145" s="209" t="s">
        <v>231</v>
      </c>
      <c r="D145" s="209" t="s">
        <v>150</v>
      </c>
      <c r="E145" s="210" t="s">
        <v>232</v>
      </c>
      <c r="F145" s="211" t="s">
        <v>233</v>
      </c>
      <c r="G145" s="212" t="s">
        <v>160</v>
      </c>
      <c r="H145" s="213">
        <v>439</v>
      </c>
      <c r="I145" s="214"/>
      <c r="J145" s="215">
        <f>ROUND(I145*H145,2)</f>
        <v>0</v>
      </c>
      <c r="K145" s="211" t="s">
        <v>132</v>
      </c>
      <c r="L145" s="216"/>
      <c r="M145" s="217" t="s">
        <v>19</v>
      </c>
      <c r="N145" s="218" t="s">
        <v>42</v>
      </c>
      <c r="O145" s="63"/>
      <c r="P145" s="186">
        <f>O145*H145</f>
        <v>0</v>
      </c>
      <c r="Q145" s="186">
        <v>4.7200000000000002E-3</v>
      </c>
      <c r="R145" s="186">
        <f>Q145*H145</f>
        <v>2.0720800000000001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154</v>
      </c>
      <c r="AT145" s="188" t="s">
        <v>150</v>
      </c>
      <c r="AU145" s="188" t="s">
        <v>82</v>
      </c>
      <c r="AY145" s="16" t="s">
        <v>126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79</v>
      </c>
      <c r="BK145" s="189">
        <f>ROUND(I145*H145,2)</f>
        <v>0</v>
      </c>
      <c r="BL145" s="16" t="s">
        <v>133</v>
      </c>
      <c r="BM145" s="188" t="s">
        <v>234</v>
      </c>
    </row>
    <row r="146" spans="1:65" s="2" customFormat="1" ht="11.25">
      <c r="A146" s="33"/>
      <c r="B146" s="34"/>
      <c r="C146" s="35"/>
      <c r="D146" s="190" t="s">
        <v>135</v>
      </c>
      <c r="E146" s="35"/>
      <c r="F146" s="191" t="s">
        <v>233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135</v>
      </c>
      <c r="AU146" s="16" t="s">
        <v>82</v>
      </c>
    </row>
    <row r="147" spans="1:65" s="2" customFormat="1" ht="16.5" customHeight="1">
      <c r="A147" s="33"/>
      <c r="B147" s="34"/>
      <c r="C147" s="177" t="s">
        <v>235</v>
      </c>
      <c r="D147" s="177" t="s">
        <v>128</v>
      </c>
      <c r="E147" s="178" t="s">
        <v>236</v>
      </c>
      <c r="F147" s="179" t="s">
        <v>237</v>
      </c>
      <c r="G147" s="180" t="s">
        <v>160</v>
      </c>
      <c r="H147" s="181">
        <v>1169</v>
      </c>
      <c r="I147" s="182"/>
      <c r="J147" s="183">
        <f>ROUND(I147*H147,2)</f>
        <v>0</v>
      </c>
      <c r="K147" s="179" t="s">
        <v>132</v>
      </c>
      <c r="L147" s="38"/>
      <c r="M147" s="184" t="s">
        <v>19</v>
      </c>
      <c r="N147" s="185" t="s">
        <v>42</v>
      </c>
      <c r="O147" s="63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133</v>
      </c>
      <c r="AT147" s="188" t="s">
        <v>128</v>
      </c>
      <c r="AU147" s="188" t="s">
        <v>82</v>
      </c>
      <c r="AY147" s="16" t="s">
        <v>126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79</v>
      </c>
      <c r="BK147" s="189">
        <f>ROUND(I147*H147,2)</f>
        <v>0</v>
      </c>
      <c r="BL147" s="16" t="s">
        <v>133</v>
      </c>
      <c r="BM147" s="188" t="s">
        <v>238</v>
      </c>
    </row>
    <row r="148" spans="1:65" s="2" customFormat="1" ht="11.25">
      <c r="A148" s="33"/>
      <c r="B148" s="34"/>
      <c r="C148" s="35"/>
      <c r="D148" s="190" t="s">
        <v>135</v>
      </c>
      <c r="E148" s="35"/>
      <c r="F148" s="191" t="s">
        <v>239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135</v>
      </c>
      <c r="AU148" s="16" t="s">
        <v>82</v>
      </c>
    </row>
    <row r="149" spans="1:65" s="2" customFormat="1" ht="11.25">
      <c r="A149" s="33"/>
      <c r="B149" s="34"/>
      <c r="C149" s="35"/>
      <c r="D149" s="195" t="s">
        <v>137</v>
      </c>
      <c r="E149" s="35"/>
      <c r="F149" s="196" t="s">
        <v>240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137</v>
      </c>
      <c r="AU149" s="16" t="s">
        <v>82</v>
      </c>
    </row>
    <row r="150" spans="1:65" s="2" customFormat="1" ht="19.5">
      <c r="A150" s="33"/>
      <c r="B150" s="34"/>
      <c r="C150" s="35"/>
      <c r="D150" s="190" t="s">
        <v>146</v>
      </c>
      <c r="E150" s="35"/>
      <c r="F150" s="208" t="s">
        <v>241</v>
      </c>
      <c r="G150" s="35"/>
      <c r="H150" s="35"/>
      <c r="I150" s="192"/>
      <c r="J150" s="35"/>
      <c r="K150" s="35"/>
      <c r="L150" s="38"/>
      <c r="M150" s="193"/>
      <c r="N150" s="19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146</v>
      </c>
      <c r="AU150" s="16" t="s">
        <v>82</v>
      </c>
    </row>
    <row r="151" spans="1:65" s="13" customFormat="1" ht="11.25">
      <c r="B151" s="197"/>
      <c r="C151" s="198"/>
      <c r="D151" s="190" t="s">
        <v>139</v>
      </c>
      <c r="E151" s="199" t="s">
        <v>19</v>
      </c>
      <c r="F151" s="200" t="s">
        <v>242</v>
      </c>
      <c r="G151" s="198"/>
      <c r="H151" s="201">
        <v>1169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139</v>
      </c>
      <c r="AU151" s="207" t="s">
        <v>82</v>
      </c>
      <c r="AV151" s="13" t="s">
        <v>82</v>
      </c>
      <c r="AW151" s="13" t="s">
        <v>33</v>
      </c>
      <c r="AX151" s="13" t="s">
        <v>79</v>
      </c>
      <c r="AY151" s="207" t="s">
        <v>126</v>
      </c>
    </row>
    <row r="152" spans="1:65" s="2" customFormat="1" ht="16.5" customHeight="1">
      <c r="A152" s="33"/>
      <c r="B152" s="34"/>
      <c r="C152" s="177" t="s">
        <v>243</v>
      </c>
      <c r="D152" s="177" t="s">
        <v>128</v>
      </c>
      <c r="E152" s="178" t="s">
        <v>244</v>
      </c>
      <c r="F152" s="179" t="s">
        <v>245</v>
      </c>
      <c r="G152" s="180" t="s">
        <v>160</v>
      </c>
      <c r="H152" s="181">
        <v>1169</v>
      </c>
      <c r="I152" s="182"/>
      <c r="J152" s="183">
        <f>ROUND(I152*H152,2)</f>
        <v>0</v>
      </c>
      <c r="K152" s="179" t="s">
        <v>132</v>
      </c>
      <c r="L152" s="38"/>
      <c r="M152" s="184" t="s">
        <v>19</v>
      </c>
      <c r="N152" s="185" t="s">
        <v>42</v>
      </c>
      <c r="O152" s="63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8" t="s">
        <v>133</v>
      </c>
      <c r="AT152" s="188" t="s">
        <v>128</v>
      </c>
      <c r="AU152" s="188" t="s">
        <v>82</v>
      </c>
      <c r="AY152" s="16" t="s">
        <v>126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6" t="s">
        <v>79</v>
      </c>
      <c r="BK152" s="189">
        <f>ROUND(I152*H152,2)</f>
        <v>0</v>
      </c>
      <c r="BL152" s="16" t="s">
        <v>133</v>
      </c>
      <c r="BM152" s="188" t="s">
        <v>246</v>
      </c>
    </row>
    <row r="153" spans="1:65" s="2" customFormat="1" ht="11.25">
      <c r="A153" s="33"/>
      <c r="B153" s="34"/>
      <c r="C153" s="35"/>
      <c r="D153" s="190" t="s">
        <v>135</v>
      </c>
      <c r="E153" s="35"/>
      <c r="F153" s="191" t="s">
        <v>247</v>
      </c>
      <c r="G153" s="35"/>
      <c r="H153" s="35"/>
      <c r="I153" s="192"/>
      <c r="J153" s="35"/>
      <c r="K153" s="35"/>
      <c r="L153" s="38"/>
      <c r="M153" s="193"/>
      <c r="N153" s="19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135</v>
      </c>
      <c r="AU153" s="16" t="s">
        <v>82</v>
      </c>
    </row>
    <row r="154" spans="1:65" s="2" customFormat="1" ht="11.25">
      <c r="A154" s="33"/>
      <c r="B154" s="34"/>
      <c r="C154" s="35"/>
      <c r="D154" s="195" t="s">
        <v>137</v>
      </c>
      <c r="E154" s="35"/>
      <c r="F154" s="196" t="s">
        <v>248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137</v>
      </c>
      <c r="AU154" s="16" t="s">
        <v>82</v>
      </c>
    </row>
    <row r="155" spans="1:65" s="13" customFormat="1" ht="11.25">
      <c r="B155" s="197"/>
      <c r="C155" s="198"/>
      <c r="D155" s="190" t="s">
        <v>139</v>
      </c>
      <c r="E155" s="199" t="s">
        <v>19</v>
      </c>
      <c r="F155" s="200" t="s">
        <v>242</v>
      </c>
      <c r="G155" s="198"/>
      <c r="H155" s="201">
        <v>1169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139</v>
      </c>
      <c r="AU155" s="207" t="s">
        <v>82</v>
      </c>
      <c r="AV155" s="13" t="s">
        <v>82</v>
      </c>
      <c r="AW155" s="13" t="s">
        <v>33</v>
      </c>
      <c r="AX155" s="13" t="s">
        <v>79</v>
      </c>
      <c r="AY155" s="207" t="s">
        <v>126</v>
      </c>
    </row>
    <row r="156" spans="1:65" s="2" customFormat="1" ht="16.5" customHeight="1">
      <c r="A156" s="33"/>
      <c r="B156" s="34"/>
      <c r="C156" s="209" t="s">
        <v>249</v>
      </c>
      <c r="D156" s="209" t="s">
        <v>150</v>
      </c>
      <c r="E156" s="210" t="s">
        <v>250</v>
      </c>
      <c r="F156" s="211" t="s">
        <v>251</v>
      </c>
      <c r="G156" s="212" t="s">
        <v>207</v>
      </c>
      <c r="H156" s="213">
        <v>804</v>
      </c>
      <c r="I156" s="214"/>
      <c r="J156" s="215">
        <f>ROUND(I156*H156,2)</f>
        <v>0</v>
      </c>
      <c r="K156" s="211" t="s">
        <v>19</v>
      </c>
      <c r="L156" s="216"/>
      <c r="M156" s="217" t="s">
        <v>19</v>
      </c>
      <c r="N156" s="218" t="s">
        <v>42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154</v>
      </c>
      <c r="AT156" s="188" t="s">
        <v>150</v>
      </c>
      <c r="AU156" s="188" t="s">
        <v>82</v>
      </c>
      <c r="AY156" s="16" t="s">
        <v>126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79</v>
      </c>
      <c r="BK156" s="189">
        <f>ROUND(I156*H156,2)</f>
        <v>0</v>
      </c>
      <c r="BL156" s="16" t="s">
        <v>133</v>
      </c>
      <c r="BM156" s="188" t="s">
        <v>252</v>
      </c>
    </row>
    <row r="157" spans="1:65" s="2" customFormat="1" ht="11.25">
      <c r="A157" s="33"/>
      <c r="B157" s="34"/>
      <c r="C157" s="35"/>
      <c r="D157" s="190" t="s">
        <v>135</v>
      </c>
      <c r="E157" s="35"/>
      <c r="F157" s="191" t="s">
        <v>251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135</v>
      </c>
      <c r="AU157" s="16" t="s">
        <v>82</v>
      </c>
    </row>
    <row r="158" spans="1:65" s="13" customFormat="1" ht="11.25">
      <c r="B158" s="197"/>
      <c r="C158" s="198"/>
      <c r="D158" s="190" t="s">
        <v>139</v>
      </c>
      <c r="E158" s="199" t="s">
        <v>19</v>
      </c>
      <c r="F158" s="200" t="s">
        <v>253</v>
      </c>
      <c r="G158" s="198"/>
      <c r="H158" s="201">
        <v>365</v>
      </c>
      <c r="I158" s="202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139</v>
      </c>
      <c r="AU158" s="207" t="s">
        <v>82</v>
      </c>
      <c r="AV158" s="13" t="s">
        <v>82</v>
      </c>
      <c r="AW158" s="13" t="s">
        <v>33</v>
      </c>
      <c r="AX158" s="13" t="s">
        <v>71</v>
      </c>
      <c r="AY158" s="207" t="s">
        <v>126</v>
      </c>
    </row>
    <row r="159" spans="1:65" s="13" customFormat="1" ht="11.25">
      <c r="B159" s="197"/>
      <c r="C159" s="198"/>
      <c r="D159" s="190" t="s">
        <v>139</v>
      </c>
      <c r="E159" s="199" t="s">
        <v>19</v>
      </c>
      <c r="F159" s="200" t="s">
        <v>254</v>
      </c>
      <c r="G159" s="198"/>
      <c r="H159" s="201">
        <v>439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139</v>
      </c>
      <c r="AU159" s="207" t="s">
        <v>82</v>
      </c>
      <c r="AV159" s="13" t="s">
        <v>82</v>
      </c>
      <c r="AW159" s="13" t="s">
        <v>33</v>
      </c>
      <c r="AX159" s="13" t="s">
        <v>71</v>
      </c>
      <c r="AY159" s="207" t="s">
        <v>126</v>
      </c>
    </row>
    <row r="160" spans="1:65" s="2" customFormat="1" ht="21.75" customHeight="1">
      <c r="A160" s="33"/>
      <c r="B160" s="34"/>
      <c r="C160" s="177" t="s">
        <v>255</v>
      </c>
      <c r="D160" s="177" t="s">
        <v>128</v>
      </c>
      <c r="E160" s="178" t="s">
        <v>256</v>
      </c>
      <c r="F160" s="179" t="s">
        <v>257</v>
      </c>
      <c r="G160" s="180" t="s">
        <v>131</v>
      </c>
      <c r="H160" s="181">
        <v>5558</v>
      </c>
      <c r="I160" s="182"/>
      <c r="J160" s="183">
        <f>ROUND(I160*H160,2)</f>
        <v>0</v>
      </c>
      <c r="K160" s="179" t="s">
        <v>132</v>
      </c>
      <c r="L160" s="38"/>
      <c r="M160" s="184" t="s">
        <v>19</v>
      </c>
      <c r="N160" s="185" t="s">
        <v>42</v>
      </c>
      <c r="O160" s="63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133</v>
      </c>
      <c r="AT160" s="188" t="s">
        <v>128</v>
      </c>
      <c r="AU160" s="188" t="s">
        <v>82</v>
      </c>
      <c r="AY160" s="16" t="s">
        <v>126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6" t="s">
        <v>79</v>
      </c>
      <c r="BK160" s="189">
        <f>ROUND(I160*H160,2)</f>
        <v>0</v>
      </c>
      <c r="BL160" s="16" t="s">
        <v>133</v>
      </c>
      <c r="BM160" s="188" t="s">
        <v>258</v>
      </c>
    </row>
    <row r="161" spans="1:65" s="2" customFormat="1" ht="19.5">
      <c r="A161" s="33"/>
      <c r="B161" s="34"/>
      <c r="C161" s="35"/>
      <c r="D161" s="190" t="s">
        <v>135</v>
      </c>
      <c r="E161" s="35"/>
      <c r="F161" s="191" t="s">
        <v>259</v>
      </c>
      <c r="G161" s="35"/>
      <c r="H161" s="35"/>
      <c r="I161" s="192"/>
      <c r="J161" s="35"/>
      <c r="K161" s="35"/>
      <c r="L161" s="38"/>
      <c r="M161" s="193"/>
      <c r="N161" s="194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135</v>
      </c>
      <c r="AU161" s="16" t="s">
        <v>82</v>
      </c>
    </row>
    <row r="162" spans="1:65" s="2" customFormat="1" ht="11.25">
      <c r="A162" s="33"/>
      <c r="B162" s="34"/>
      <c r="C162" s="35"/>
      <c r="D162" s="195" t="s">
        <v>137</v>
      </c>
      <c r="E162" s="35"/>
      <c r="F162" s="196" t="s">
        <v>260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137</v>
      </c>
      <c r="AU162" s="16" t="s">
        <v>82</v>
      </c>
    </row>
    <row r="163" spans="1:65" s="13" customFormat="1" ht="11.25">
      <c r="B163" s="197"/>
      <c r="C163" s="198"/>
      <c r="D163" s="190" t="s">
        <v>139</v>
      </c>
      <c r="E163" s="199" t="s">
        <v>19</v>
      </c>
      <c r="F163" s="200" t="s">
        <v>148</v>
      </c>
      <c r="G163" s="198"/>
      <c r="H163" s="201">
        <v>5558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139</v>
      </c>
      <c r="AU163" s="207" t="s">
        <v>82</v>
      </c>
      <c r="AV163" s="13" t="s">
        <v>82</v>
      </c>
      <c r="AW163" s="13" t="s">
        <v>33</v>
      </c>
      <c r="AX163" s="13" t="s">
        <v>79</v>
      </c>
      <c r="AY163" s="207" t="s">
        <v>126</v>
      </c>
    </row>
    <row r="164" spans="1:65" s="2" customFormat="1" ht="16.5" customHeight="1">
      <c r="A164" s="33"/>
      <c r="B164" s="34"/>
      <c r="C164" s="209" t="s">
        <v>7</v>
      </c>
      <c r="D164" s="209" t="s">
        <v>150</v>
      </c>
      <c r="E164" s="210" t="s">
        <v>261</v>
      </c>
      <c r="F164" s="211" t="s">
        <v>262</v>
      </c>
      <c r="G164" s="212" t="s">
        <v>263</v>
      </c>
      <c r="H164" s="213">
        <v>3.335</v>
      </c>
      <c r="I164" s="214"/>
      <c r="J164" s="215">
        <f>ROUND(I164*H164,2)</f>
        <v>0</v>
      </c>
      <c r="K164" s="211" t="s">
        <v>132</v>
      </c>
      <c r="L164" s="216"/>
      <c r="M164" s="217" t="s">
        <v>19</v>
      </c>
      <c r="N164" s="218" t="s">
        <v>42</v>
      </c>
      <c r="O164" s="63"/>
      <c r="P164" s="186">
        <f>O164*H164</f>
        <v>0</v>
      </c>
      <c r="Q164" s="186">
        <v>1E-3</v>
      </c>
      <c r="R164" s="186">
        <f>Q164*H164</f>
        <v>3.3349999999999999E-3</v>
      </c>
      <c r="S164" s="186">
        <v>0</v>
      </c>
      <c r="T164" s="18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154</v>
      </c>
      <c r="AT164" s="188" t="s">
        <v>150</v>
      </c>
      <c r="AU164" s="188" t="s">
        <v>82</v>
      </c>
      <c r="AY164" s="16" t="s">
        <v>126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6" t="s">
        <v>79</v>
      </c>
      <c r="BK164" s="189">
        <f>ROUND(I164*H164,2)</f>
        <v>0</v>
      </c>
      <c r="BL164" s="16" t="s">
        <v>133</v>
      </c>
      <c r="BM164" s="188" t="s">
        <v>264</v>
      </c>
    </row>
    <row r="165" spans="1:65" s="2" customFormat="1" ht="11.25">
      <c r="A165" s="33"/>
      <c r="B165" s="34"/>
      <c r="C165" s="35"/>
      <c r="D165" s="190" t="s">
        <v>135</v>
      </c>
      <c r="E165" s="35"/>
      <c r="F165" s="191" t="s">
        <v>262</v>
      </c>
      <c r="G165" s="35"/>
      <c r="H165" s="35"/>
      <c r="I165" s="192"/>
      <c r="J165" s="35"/>
      <c r="K165" s="35"/>
      <c r="L165" s="38"/>
      <c r="M165" s="193"/>
      <c r="N165" s="194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pans="1:65" s="13" customFormat="1" ht="11.25">
      <c r="B166" s="197"/>
      <c r="C166" s="198"/>
      <c r="D166" s="190" t="s">
        <v>139</v>
      </c>
      <c r="E166" s="199" t="s">
        <v>19</v>
      </c>
      <c r="F166" s="200" t="s">
        <v>265</v>
      </c>
      <c r="G166" s="198"/>
      <c r="H166" s="201">
        <v>3.335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139</v>
      </c>
      <c r="AU166" s="207" t="s">
        <v>82</v>
      </c>
      <c r="AV166" s="13" t="s">
        <v>82</v>
      </c>
      <c r="AW166" s="13" t="s">
        <v>33</v>
      </c>
      <c r="AX166" s="13" t="s">
        <v>79</v>
      </c>
      <c r="AY166" s="207" t="s">
        <v>126</v>
      </c>
    </row>
    <row r="167" spans="1:65" s="2" customFormat="1" ht="16.5" customHeight="1">
      <c r="A167" s="33"/>
      <c r="B167" s="34"/>
      <c r="C167" s="177" t="s">
        <v>266</v>
      </c>
      <c r="D167" s="177" t="s">
        <v>128</v>
      </c>
      <c r="E167" s="178" t="s">
        <v>267</v>
      </c>
      <c r="F167" s="179" t="s">
        <v>268</v>
      </c>
      <c r="G167" s="180" t="s">
        <v>269</v>
      </c>
      <c r="H167" s="181">
        <v>8.0399999999999991</v>
      </c>
      <c r="I167" s="182"/>
      <c r="J167" s="183">
        <f>ROUND(I167*H167,2)</f>
        <v>0</v>
      </c>
      <c r="K167" s="179" t="s">
        <v>132</v>
      </c>
      <c r="L167" s="38"/>
      <c r="M167" s="184" t="s">
        <v>19</v>
      </c>
      <c r="N167" s="185" t="s">
        <v>42</v>
      </c>
      <c r="O167" s="63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133</v>
      </c>
      <c r="AT167" s="188" t="s">
        <v>128</v>
      </c>
      <c r="AU167" s="188" t="s">
        <v>82</v>
      </c>
      <c r="AY167" s="16" t="s">
        <v>126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6" t="s">
        <v>79</v>
      </c>
      <c r="BK167" s="189">
        <f>ROUND(I167*H167,2)</f>
        <v>0</v>
      </c>
      <c r="BL167" s="16" t="s">
        <v>133</v>
      </c>
      <c r="BM167" s="188" t="s">
        <v>270</v>
      </c>
    </row>
    <row r="168" spans="1:65" s="2" customFormat="1" ht="11.25">
      <c r="A168" s="33"/>
      <c r="B168" s="34"/>
      <c r="C168" s="35"/>
      <c r="D168" s="190" t="s">
        <v>135</v>
      </c>
      <c r="E168" s="35"/>
      <c r="F168" s="191" t="s">
        <v>271</v>
      </c>
      <c r="G168" s="35"/>
      <c r="H168" s="35"/>
      <c r="I168" s="192"/>
      <c r="J168" s="35"/>
      <c r="K168" s="35"/>
      <c r="L168" s="38"/>
      <c r="M168" s="193"/>
      <c r="N168" s="194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135</v>
      </c>
      <c r="AU168" s="16" t="s">
        <v>82</v>
      </c>
    </row>
    <row r="169" spans="1:65" s="2" customFormat="1" ht="11.25">
      <c r="A169" s="33"/>
      <c r="B169" s="34"/>
      <c r="C169" s="35"/>
      <c r="D169" s="195" t="s">
        <v>137</v>
      </c>
      <c r="E169" s="35"/>
      <c r="F169" s="196" t="s">
        <v>272</v>
      </c>
      <c r="G169" s="35"/>
      <c r="H169" s="35"/>
      <c r="I169" s="192"/>
      <c r="J169" s="35"/>
      <c r="K169" s="35"/>
      <c r="L169" s="38"/>
      <c r="M169" s="193"/>
      <c r="N169" s="194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137</v>
      </c>
      <c r="AU169" s="16" t="s">
        <v>82</v>
      </c>
    </row>
    <row r="170" spans="1:65" s="2" customFormat="1" ht="19.5">
      <c r="A170" s="33"/>
      <c r="B170" s="34"/>
      <c r="C170" s="35"/>
      <c r="D170" s="190" t="s">
        <v>146</v>
      </c>
      <c r="E170" s="35"/>
      <c r="F170" s="208" t="s">
        <v>273</v>
      </c>
      <c r="G170" s="35"/>
      <c r="H170" s="35"/>
      <c r="I170" s="192"/>
      <c r="J170" s="35"/>
      <c r="K170" s="35"/>
      <c r="L170" s="38"/>
      <c r="M170" s="193"/>
      <c r="N170" s="194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146</v>
      </c>
      <c r="AU170" s="16" t="s">
        <v>82</v>
      </c>
    </row>
    <row r="171" spans="1:65" s="13" customFormat="1" ht="11.25">
      <c r="B171" s="197"/>
      <c r="C171" s="198"/>
      <c r="D171" s="190" t="s">
        <v>139</v>
      </c>
      <c r="E171" s="199" t="s">
        <v>19</v>
      </c>
      <c r="F171" s="200" t="s">
        <v>274</v>
      </c>
      <c r="G171" s="198"/>
      <c r="H171" s="201">
        <v>3.65</v>
      </c>
      <c r="I171" s="202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139</v>
      </c>
      <c r="AU171" s="207" t="s">
        <v>82</v>
      </c>
      <c r="AV171" s="13" t="s">
        <v>82</v>
      </c>
      <c r="AW171" s="13" t="s">
        <v>33</v>
      </c>
      <c r="AX171" s="13" t="s">
        <v>71</v>
      </c>
      <c r="AY171" s="207" t="s">
        <v>126</v>
      </c>
    </row>
    <row r="172" spans="1:65" s="13" customFormat="1" ht="11.25">
      <c r="B172" s="197"/>
      <c r="C172" s="198"/>
      <c r="D172" s="190" t="s">
        <v>139</v>
      </c>
      <c r="E172" s="199" t="s">
        <v>19</v>
      </c>
      <c r="F172" s="200" t="s">
        <v>275</v>
      </c>
      <c r="G172" s="198"/>
      <c r="H172" s="201">
        <v>4.3899999999999997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139</v>
      </c>
      <c r="AU172" s="207" t="s">
        <v>82</v>
      </c>
      <c r="AV172" s="13" t="s">
        <v>82</v>
      </c>
      <c r="AW172" s="13" t="s">
        <v>33</v>
      </c>
      <c r="AX172" s="13" t="s">
        <v>71</v>
      </c>
      <c r="AY172" s="207" t="s">
        <v>126</v>
      </c>
    </row>
    <row r="173" spans="1:65" s="2" customFormat="1" ht="16.5" customHeight="1">
      <c r="A173" s="33"/>
      <c r="B173" s="34"/>
      <c r="C173" s="177" t="s">
        <v>276</v>
      </c>
      <c r="D173" s="177" t="s">
        <v>128</v>
      </c>
      <c r="E173" s="178" t="s">
        <v>277</v>
      </c>
      <c r="F173" s="179" t="s">
        <v>278</v>
      </c>
      <c r="G173" s="180" t="s">
        <v>269</v>
      </c>
      <c r="H173" s="181">
        <v>8.0399999999999991</v>
      </c>
      <c r="I173" s="182"/>
      <c r="J173" s="183">
        <f>ROUND(I173*H173,2)</f>
        <v>0</v>
      </c>
      <c r="K173" s="179" t="s">
        <v>132</v>
      </c>
      <c r="L173" s="38"/>
      <c r="M173" s="184" t="s">
        <v>19</v>
      </c>
      <c r="N173" s="185" t="s">
        <v>42</v>
      </c>
      <c r="O173" s="63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133</v>
      </c>
      <c r="AT173" s="188" t="s">
        <v>128</v>
      </c>
      <c r="AU173" s="188" t="s">
        <v>82</v>
      </c>
      <c r="AY173" s="16" t="s">
        <v>126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6" t="s">
        <v>79</v>
      </c>
      <c r="BK173" s="189">
        <f>ROUND(I173*H173,2)</f>
        <v>0</v>
      </c>
      <c r="BL173" s="16" t="s">
        <v>133</v>
      </c>
      <c r="BM173" s="188" t="s">
        <v>279</v>
      </c>
    </row>
    <row r="174" spans="1:65" s="2" customFormat="1" ht="11.25">
      <c r="A174" s="33"/>
      <c r="B174" s="34"/>
      <c r="C174" s="35"/>
      <c r="D174" s="190" t="s">
        <v>135</v>
      </c>
      <c r="E174" s="35"/>
      <c r="F174" s="191" t="s">
        <v>280</v>
      </c>
      <c r="G174" s="35"/>
      <c r="H174" s="35"/>
      <c r="I174" s="192"/>
      <c r="J174" s="35"/>
      <c r="K174" s="35"/>
      <c r="L174" s="38"/>
      <c r="M174" s="193"/>
      <c r="N174" s="194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82</v>
      </c>
    </row>
    <row r="175" spans="1:65" s="2" customFormat="1" ht="11.25">
      <c r="A175" s="33"/>
      <c r="B175" s="34"/>
      <c r="C175" s="35"/>
      <c r="D175" s="195" t="s">
        <v>137</v>
      </c>
      <c r="E175" s="35"/>
      <c r="F175" s="196" t="s">
        <v>281</v>
      </c>
      <c r="G175" s="35"/>
      <c r="H175" s="35"/>
      <c r="I175" s="192"/>
      <c r="J175" s="35"/>
      <c r="K175" s="35"/>
      <c r="L175" s="38"/>
      <c r="M175" s="193"/>
      <c r="N175" s="19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137</v>
      </c>
      <c r="AU175" s="16" t="s">
        <v>82</v>
      </c>
    </row>
    <row r="176" spans="1:65" s="2" customFormat="1" ht="16.5" customHeight="1">
      <c r="A176" s="33"/>
      <c r="B176" s="34"/>
      <c r="C176" s="177" t="s">
        <v>282</v>
      </c>
      <c r="D176" s="177" t="s">
        <v>128</v>
      </c>
      <c r="E176" s="178" t="s">
        <v>283</v>
      </c>
      <c r="F176" s="179" t="s">
        <v>284</v>
      </c>
      <c r="G176" s="180" t="s">
        <v>269</v>
      </c>
      <c r="H176" s="181">
        <v>16.079999999999998</v>
      </c>
      <c r="I176" s="182"/>
      <c r="J176" s="183">
        <f>ROUND(I176*H176,2)</f>
        <v>0</v>
      </c>
      <c r="K176" s="179" t="s">
        <v>132</v>
      </c>
      <c r="L176" s="38"/>
      <c r="M176" s="184" t="s">
        <v>19</v>
      </c>
      <c r="N176" s="185" t="s">
        <v>42</v>
      </c>
      <c r="O176" s="63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133</v>
      </c>
      <c r="AT176" s="188" t="s">
        <v>128</v>
      </c>
      <c r="AU176" s="188" t="s">
        <v>82</v>
      </c>
      <c r="AY176" s="16" t="s">
        <v>126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6" t="s">
        <v>79</v>
      </c>
      <c r="BK176" s="189">
        <f>ROUND(I176*H176,2)</f>
        <v>0</v>
      </c>
      <c r="BL176" s="16" t="s">
        <v>133</v>
      </c>
      <c r="BM176" s="188" t="s">
        <v>285</v>
      </c>
    </row>
    <row r="177" spans="1:65" s="2" customFormat="1" ht="11.25">
      <c r="A177" s="33"/>
      <c r="B177" s="34"/>
      <c r="C177" s="35"/>
      <c r="D177" s="190" t="s">
        <v>135</v>
      </c>
      <c r="E177" s="35"/>
      <c r="F177" s="191" t="s">
        <v>286</v>
      </c>
      <c r="G177" s="35"/>
      <c r="H177" s="35"/>
      <c r="I177" s="192"/>
      <c r="J177" s="35"/>
      <c r="K177" s="35"/>
      <c r="L177" s="38"/>
      <c r="M177" s="193"/>
      <c r="N177" s="194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135</v>
      </c>
      <c r="AU177" s="16" t="s">
        <v>82</v>
      </c>
    </row>
    <row r="178" spans="1:65" s="2" customFormat="1" ht="11.25">
      <c r="A178" s="33"/>
      <c r="B178" s="34"/>
      <c r="C178" s="35"/>
      <c r="D178" s="195" t="s">
        <v>137</v>
      </c>
      <c r="E178" s="35"/>
      <c r="F178" s="196" t="s">
        <v>287</v>
      </c>
      <c r="G178" s="35"/>
      <c r="H178" s="35"/>
      <c r="I178" s="192"/>
      <c r="J178" s="35"/>
      <c r="K178" s="35"/>
      <c r="L178" s="38"/>
      <c r="M178" s="193"/>
      <c r="N178" s="194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137</v>
      </c>
      <c r="AU178" s="16" t="s">
        <v>82</v>
      </c>
    </row>
    <row r="179" spans="1:65" s="13" customFormat="1" ht="11.25">
      <c r="B179" s="197"/>
      <c r="C179" s="198"/>
      <c r="D179" s="190" t="s">
        <v>139</v>
      </c>
      <c r="E179" s="199" t="s">
        <v>19</v>
      </c>
      <c r="F179" s="200" t="s">
        <v>288</v>
      </c>
      <c r="G179" s="198"/>
      <c r="H179" s="201">
        <v>16.079999999999998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139</v>
      </c>
      <c r="AU179" s="207" t="s">
        <v>82</v>
      </c>
      <c r="AV179" s="13" t="s">
        <v>82</v>
      </c>
      <c r="AW179" s="13" t="s">
        <v>33</v>
      </c>
      <c r="AX179" s="13" t="s">
        <v>79</v>
      </c>
      <c r="AY179" s="207" t="s">
        <v>126</v>
      </c>
    </row>
    <row r="180" spans="1:65" s="12" customFormat="1" ht="22.9" customHeight="1">
      <c r="B180" s="161"/>
      <c r="C180" s="162"/>
      <c r="D180" s="163" t="s">
        <v>70</v>
      </c>
      <c r="E180" s="175" t="s">
        <v>149</v>
      </c>
      <c r="F180" s="175" t="s">
        <v>289</v>
      </c>
      <c r="G180" s="162"/>
      <c r="H180" s="162"/>
      <c r="I180" s="165"/>
      <c r="J180" s="176">
        <f>BK180</f>
        <v>0</v>
      </c>
      <c r="K180" s="162"/>
      <c r="L180" s="167"/>
      <c r="M180" s="168"/>
      <c r="N180" s="169"/>
      <c r="O180" s="169"/>
      <c r="P180" s="170">
        <f>SUM(P181:P188)</f>
        <v>0</v>
      </c>
      <c r="Q180" s="169"/>
      <c r="R180" s="170">
        <f>SUM(R181:R188)</f>
        <v>9</v>
      </c>
      <c r="S180" s="169"/>
      <c r="T180" s="171">
        <f>SUM(T181:T188)</f>
        <v>0</v>
      </c>
      <c r="AR180" s="172" t="s">
        <v>79</v>
      </c>
      <c r="AT180" s="173" t="s">
        <v>70</v>
      </c>
      <c r="AU180" s="173" t="s">
        <v>79</v>
      </c>
      <c r="AY180" s="172" t="s">
        <v>126</v>
      </c>
      <c r="BK180" s="174">
        <f>SUM(BK181:BK188)</f>
        <v>0</v>
      </c>
    </row>
    <row r="181" spans="1:65" s="2" customFormat="1" ht="16.5" customHeight="1">
      <c r="A181" s="33"/>
      <c r="B181" s="34"/>
      <c r="C181" s="177" t="s">
        <v>290</v>
      </c>
      <c r="D181" s="177" t="s">
        <v>128</v>
      </c>
      <c r="E181" s="178" t="s">
        <v>291</v>
      </c>
      <c r="F181" s="179" t="s">
        <v>292</v>
      </c>
      <c r="G181" s="180" t="s">
        <v>293</v>
      </c>
      <c r="H181" s="181">
        <v>900</v>
      </c>
      <c r="I181" s="182"/>
      <c r="J181" s="183">
        <f>ROUND(I181*H181,2)</f>
        <v>0</v>
      </c>
      <c r="K181" s="179" t="s">
        <v>19</v>
      </c>
      <c r="L181" s="38"/>
      <c r="M181" s="184" t="s">
        <v>19</v>
      </c>
      <c r="N181" s="185" t="s">
        <v>42</v>
      </c>
      <c r="O181" s="63"/>
      <c r="P181" s="186">
        <f>O181*H181</f>
        <v>0</v>
      </c>
      <c r="Q181" s="186">
        <v>0.01</v>
      </c>
      <c r="R181" s="186">
        <f>Q181*H181</f>
        <v>9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133</v>
      </c>
      <c r="AT181" s="188" t="s">
        <v>128</v>
      </c>
      <c r="AU181" s="188" t="s">
        <v>82</v>
      </c>
      <c r="AY181" s="16" t="s">
        <v>126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6" t="s">
        <v>79</v>
      </c>
      <c r="BK181" s="189">
        <f>ROUND(I181*H181,2)</f>
        <v>0</v>
      </c>
      <c r="BL181" s="16" t="s">
        <v>133</v>
      </c>
      <c r="BM181" s="188" t="s">
        <v>294</v>
      </c>
    </row>
    <row r="182" spans="1:65" s="2" customFormat="1" ht="11.25">
      <c r="A182" s="33"/>
      <c r="B182" s="34"/>
      <c r="C182" s="35"/>
      <c r="D182" s="190" t="s">
        <v>135</v>
      </c>
      <c r="E182" s="35"/>
      <c r="F182" s="191" t="s">
        <v>292</v>
      </c>
      <c r="G182" s="35"/>
      <c r="H182" s="35"/>
      <c r="I182" s="192"/>
      <c r="J182" s="35"/>
      <c r="K182" s="35"/>
      <c r="L182" s="38"/>
      <c r="M182" s="193"/>
      <c r="N182" s="194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135</v>
      </c>
      <c r="AU182" s="16" t="s">
        <v>82</v>
      </c>
    </row>
    <row r="183" spans="1:65" s="2" customFormat="1" ht="39">
      <c r="A183" s="33"/>
      <c r="B183" s="34"/>
      <c r="C183" s="35"/>
      <c r="D183" s="190" t="s">
        <v>146</v>
      </c>
      <c r="E183" s="35"/>
      <c r="F183" s="208" t="s">
        <v>295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146</v>
      </c>
      <c r="AU183" s="16" t="s">
        <v>82</v>
      </c>
    </row>
    <row r="184" spans="1:65" s="13" customFormat="1" ht="11.25">
      <c r="B184" s="197"/>
      <c r="C184" s="198"/>
      <c r="D184" s="190" t="s">
        <v>139</v>
      </c>
      <c r="E184" s="199" t="s">
        <v>19</v>
      </c>
      <c r="F184" s="200" t="s">
        <v>296</v>
      </c>
      <c r="G184" s="198"/>
      <c r="H184" s="201">
        <v>900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139</v>
      </c>
      <c r="AU184" s="207" t="s">
        <v>82</v>
      </c>
      <c r="AV184" s="13" t="s">
        <v>82</v>
      </c>
      <c r="AW184" s="13" t="s">
        <v>33</v>
      </c>
      <c r="AX184" s="13" t="s">
        <v>79</v>
      </c>
      <c r="AY184" s="207" t="s">
        <v>126</v>
      </c>
    </row>
    <row r="185" spans="1:65" s="2" customFormat="1" ht="16.5" customHeight="1">
      <c r="A185" s="33"/>
      <c r="B185" s="34"/>
      <c r="C185" s="177" t="s">
        <v>297</v>
      </c>
      <c r="D185" s="177" t="s">
        <v>128</v>
      </c>
      <c r="E185" s="178" t="s">
        <v>298</v>
      </c>
      <c r="F185" s="179" t="s">
        <v>299</v>
      </c>
      <c r="G185" s="180" t="s">
        <v>207</v>
      </c>
      <c r="H185" s="181">
        <v>4</v>
      </c>
      <c r="I185" s="182"/>
      <c r="J185" s="183">
        <f>ROUND(I185*H185,2)</f>
        <v>0</v>
      </c>
      <c r="K185" s="179" t="s">
        <v>19</v>
      </c>
      <c r="L185" s="38"/>
      <c r="M185" s="184" t="s">
        <v>19</v>
      </c>
      <c r="N185" s="185" t="s">
        <v>42</v>
      </c>
      <c r="O185" s="63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133</v>
      </c>
      <c r="AT185" s="188" t="s">
        <v>128</v>
      </c>
      <c r="AU185" s="188" t="s">
        <v>82</v>
      </c>
      <c r="AY185" s="16" t="s">
        <v>126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6" t="s">
        <v>79</v>
      </c>
      <c r="BK185" s="189">
        <f>ROUND(I185*H185,2)</f>
        <v>0</v>
      </c>
      <c r="BL185" s="16" t="s">
        <v>133</v>
      </c>
      <c r="BM185" s="188" t="s">
        <v>300</v>
      </c>
    </row>
    <row r="186" spans="1:65" s="2" customFormat="1" ht="11.25">
      <c r="A186" s="33"/>
      <c r="B186" s="34"/>
      <c r="C186" s="35"/>
      <c r="D186" s="190" t="s">
        <v>135</v>
      </c>
      <c r="E186" s="35"/>
      <c r="F186" s="191" t="s">
        <v>299</v>
      </c>
      <c r="G186" s="35"/>
      <c r="H186" s="35"/>
      <c r="I186" s="192"/>
      <c r="J186" s="35"/>
      <c r="K186" s="35"/>
      <c r="L186" s="38"/>
      <c r="M186" s="193"/>
      <c r="N186" s="194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135</v>
      </c>
      <c r="AU186" s="16" t="s">
        <v>82</v>
      </c>
    </row>
    <row r="187" spans="1:65" s="2" customFormat="1" ht="29.25">
      <c r="A187" s="33"/>
      <c r="B187" s="34"/>
      <c r="C187" s="35"/>
      <c r="D187" s="190" t="s">
        <v>146</v>
      </c>
      <c r="E187" s="35"/>
      <c r="F187" s="208" t="s">
        <v>301</v>
      </c>
      <c r="G187" s="35"/>
      <c r="H187" s="35"/>
      <c r="I187" s="192"/>
      <c r="J187" s="35"/>
      <c r="K187" s="35"/>
      <c r="L187" s="38"/>
      <c r="M187" s="193"/>
      <c r="N187" s="194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146</v>
      </c>
      <c r="AU187" s="16" t="s">
        <v>82</v>
      </c>
    </row>
    <row r="188" spans="1:65" s="13" customFormat="1" ht="11.25">
      <c r="B188" s="197"/>
      <c r="C188" s="198"/>
      <c r="D188" s="190" t="s">
        <v>139</v>
      </c>
      <c r="E188" s="199" t="s">
        <v>19</v>
      </c>
      <c r="F188" s="200" t="s">
        <v>302</v>
      </c>
      <c r="G188" s="198"/>
      <c r="H188" s="201">
        <v>4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139</v>
      </c>
      <c r="AU188" s="207" t="s">
        <v>82</v>
      </c>
      <c r="AV188" s="13" t="s">
        <v>82</v>
      </c>
      <c r="AW188" s="13" t="s">
        <v>33</v>
      </c>
      <c r="AX188" s="13" t="s">
        <v>79</v>
      </c>
      <c r="AY188" s="207" t="s">
        <v>126</v>
      </c>
    </row>
    <row r="189" spans="1:65" s="12" customFormat="1" ht="22.9" customHeight="1">
      <c r="B189" s="161"/>
      <c r="C189" s="162"/>
      <c r="D189" s="163" t="s">
        <v>70</v>
      </c>
      <c r="E189" s="175" t="s">
        <v>303</v>
      </c>
      <c r="F189" s="175" t="s">
        <v>304</v>
      </c>
      <c r="G189" s="162"/>
      <c r="H189" s="162"/>
      <c r="I189" s="165"/>
      <c r="J189" s="176">
        <f>BK189</f>
        <v>0</v>
      </c>
      <c r="K189" s="162"/>
      <c r="L189" s="167"/>
      <c r="M189" s="168"/>
      <c r="N189" s="169"/>
      <c r="O189" s="169"/>
      <c r="P189" s="170">
        <f>SUM(P190:P192)</f>
        <v>0</v>
      </c>
      <c r="Q189" s="169"/>
      <c r="R189" s="170">
        <f>SUM(R190:R192)</f>
        <v>0</v>
      </c>
      <c r="S189" s="169"/>
      <c r="T189" s="171">
        <f>SUM(T190:T192)</f>
        <v>0</v>
      </c>
      <c r="AR189" s="172" t="s">
        <v>79</v>
      </c>
      <c r="AT189" s="173" t="s">
        <v>70</v>
      </c>
      <c r="AU189" s="173" t="s">
        <v>79</v>
      </c>
      <c r="AY189" s="172" t="s">
        <v>126</v>
      </c>
      <c r="BK189" s="174">
        <f>SUM(BK190:BK192)</f>
        <v>0</v>
      </c>
    </row>
    <row r="190" spans="1:65" s="2" customFormat="1" ht="16.5" customHeight="1">
      <c r="A190" s="33"/>
      <c r="B190" s="34"/>
      <c r="C190" s="177" t="s">
        <v>305</v>
      </c>
      <c r="D190" s="177" t="s">
        <v>128</v>
      </c>
      <c r="E190" s="178" t="s">
        <v>306</v>
      </c>
      <c r="F190" s="179" t="s">
        <v>307</v>
      </c>
      <c r="G190" s="180" t="s">
        <v>308</v>
      </c>
      <c r="H190" s="181">
        <v>15.237</v>
      </c>
      <c r="I190" s="182"/>
      <c r="J190" s="183">
        <f>ROUND(I190*H190,2)</f>
        <v>0</v>
      </c>
      <c r="K190" s="179" t="s">
        <v>132</v>
      </c>
      <c r="L190" s="38"/>
      <c r="M190" s="184" t="s">
        <v>19</v>
      </c>
      <c r="N190" s="185" t="s">
        <v>42</v>
      </c>
      <c r="O190" s="63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8" t="s">
        <v>133</v>
      </c>
      <c r="AT190" s="188" t="s">
        <v>128</v>
      </c>
      <c r="AU190" s="188" t="s">
        <v>82</v>
      </c>
      <c r="AY190" s="16" t="s">
        <v>126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6" t="s">
        <v>79</v>
      </c>
      <c r="BK190" s="189">
        <f>ROUND(I190*H190,2)</f>
        <v>0</v>
      </c>
      <c r="BL190" s="16" t="s">
        <v>133</v>
      </c>
      <c r="BM190" s="188" t="s">
        <v>309</v>
      </c>
    </row>
    <row r="191" spans="1:65" s="2" customFormat="1" ht="11.25">
      <c r="A191" s="33"/>
      <c r="B191" s="34"/>
      <c r="C191" s="35"/>
      <c r="D191" s="190" t="s">
        <v>135</v>
      </c>
      <c r="E191" s="35"/>
      <c r="F191" s="191" t="s">
        <v>310</v>
      </c>
      <c r="G191" s="35"/>
      <c r="H191" s="35"/>
      <c r="I191" s="192"/>
      <c r="J191" s="35"/>
      <c r="K191" s="35"/>
      <c r="L191" s="38"/>
      <c r="M191" s="193"/>
      <c r="N191" s="194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135</v>
      </c>
      <c r="AU191" s="16" t="s">
        <v>82</v>
      </c>
    </row>
    <row r="192" spans="1:65" s="2" customFormat="1" ht="11.25">
      <c r="A192" s="33"/>
      <c r="B192" s="34"/>
      <c r="C192" s="35"/>
      <c r="D192" s="195" t="s">
        <v>137</v>
      </c>
      <c r="E192" s="35"/>
      <c r="F192" s="196" t="s">
        <v>311</v>
      </c>
      <c r="G192" s="35"/>
      <c r="H192" s="35"/>
      <c r="I192" s="192"/>
      <c r="J192" s="35"/>
      <c r="K192" s="35"/>
      <c r="L192" s="38"/>
      <c r="M192" s="219"/>
      <c r="N192" s="220"/>
      <c r="O192" s="221"/>
      <c r="P192" s="221"/>
      <c r="Q192" s="221"/>
      <c r="R192" s="221"/>
      <c r="S192" s="221"/>
      <c r="T192" s="22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137</v>
      </c>
      <c r="AU192" s="16" t="s">
        <v>82</v>
      </c>
    </row>
    <row r="193" spans="1:31" s="2" customFormat="1" ht="6.95" customHeight="1">
      <c r="A193" s="33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38"/>
      <c r="M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</row>
  </sheetData>
  <sheetProtection algorithmName="SHA-512" hashValue="9Q+6nZBsm5NuCL3MsJJQOLUro8uEHRPUT/fjA7gY2gJkHRTDCgJkG6IjTGiqFcxIDLAT4mKnFQ2DqUuLHjG1mg==" saltValue="jaxaH5NPKq9IXrQjGqnIDYv52863uwTrtvWWjU4OiPHMNCnjhfCI5Hr+6cqiJiEpRn5uwJZY9WasCiT5dKviiA==" spinCount="100000" sheet="1" objects="1" scenarios="1" formatColumns="0" formatRows="0" autoFilter="0"/>
  <autoFilter ref="C82:K19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101" r:id="rId3"/>
    <hyperlink ref="F105" r:id="rId4"/>
    <hyperlink ref="F109" r:id="rId5"/>
    <hyperlink ref="F113" r:id="rId6"/>
    <hyperlink ref="F117" r:id="rId7"/>
    <hyperlink ref="F122" r:id="rId8"/>
    <hyperlink ref="F126" r:id="rId9"/>
    <hyperlink ref="F133" r:id="rId10"/>
    <hyperlink ref="F140" r:id="rId11"/>
    <hyperlink ref="F149" r:id="rId12"/>
    <hyperlink ref="F154" r:id="rId13"/>
    <hyperlink ref="F162" r:id="rId14"/>
    <hyperlink ref="F169" r:id="rId15"/>
    <hyperlink ref="F175" r:id="rId16"/>
    <hyperlink ref="F178" r:id="rId17"/>
    <hyperlink ref="F192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1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312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313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314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ROUND((SUM(BE88:BE132)),  2)</f>
        <v>0</v>
      </c>
      <c r="G35" s="33"/>
      <c r="H35" s="33"/>
      <c r="I35" s="123">
        <v>0.21</v>
      </c>
      <c r="J35" s="122">
        <f>ROUND(((SUM(BE88:BE132))*I35),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ROUND((SUM(BF88:BF132)),  2)</f>
        <v>0</v>
      </c>
      <c r="G36" s="33"/>
      <c r="H36" s="33"/>
      <c r="I36" s="123">
        <v>0.15</v>
      </c>
      <c r="J36" s="122">
        <f>ROUND(((SUM(BF88:BF132))*I36),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ROUND((SUM(BG88:BG132)),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ROUND((SUM(BH88:BH132)),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ROUND((SUM(BI88:BI132)),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1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312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313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02.1 - Následná péče 1.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J129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1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312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313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02.1 - Následná péče 1.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0.65900000000000003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P90+P129</f>
        <v>0</v>
      </c>
      <c r="Q89" s="169"/>
      <c r="R89" s="170">
        <f>R90+R129</f>
        <v>0.65900000000000003</v>
      </c>
      <c r="S89" s="169"/>
      <c r="T89" s="171">
        <f>T90+T129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BK90+BK129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SUM(P91:P128)</f>
        <v>0</v>
      </c>
      <c r="Q90" s="169"/>
      <c r="R90" s="170">
        <f>SUM(R91:R128)</f>
        <v>0.65900000000000003</v>
      </c>
      <c r="S90" s="169"/>
      <c r="T90" s="171">
        <f>SUM(T91:T128)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SUM(BK91:BK128)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16674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315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316</v>
      </c>
      <c r="G94" s="198"/>
      <c r="H94" s="201">
        <v>16674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317</v>
      </c>
      <c r="F95" s="179" t="s">
        <v>318</v>
      </c>
      <c r="G95" s="180" t="s">
        <v>319</v>
      </c>
      <c r="H95" s="181">
        <v>2.19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320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321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322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323</v>
      </c>
      <c r="G98" s="198"/>
      <c r="H98" s="201">
        <v>2.19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149</v>
      </c>
      <c r="D99" s="177" t="s">
        <v>128</v>
      </c>
      <c r="E99" s="178" t="s">
        <v>324</v>
      </c>
      <c r="F99" s="179" t="s">
        <v>325</v>
      </c>
      <c r="G99" s="180" t="s">
        <v>319</v>
      </c>
      <c r="H99" s="181">
        <v>1.976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326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327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328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329</v>
      </c>
      <c r="G102" s="198"/>
      <c r="H102" s="201">
        <v>1.976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330</v>
      </c>
      <c r="F103" s="179" t="s">
        <v>331</v>
      </c>
      <c r="G103" s="180" t="s">
        <v>332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333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331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165</v>
      </c>
      <c r="D105" s="177" t="s">
        <v>128</v>
      </c>
      <c r="E105" s="178" t="s">
        <v>334</v>
      </c>
      <c r="F105" s="179" t="s">
        <v>335</v>
      </c>
      <c r="G105" s="180" t="s">
        <v>160</v>
      </c>
      <c r="H105" s="181">
        <v>263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336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337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339</v>
      </c>
      <c r="G108" s="198"/>
      <c r="H108" s="201">
        <v>263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172</v>
      </c>
      <c r="D109" s="177" t="s">
        <v>128</v>
      </c>
      <c r="E109" s="178" t="s">
        <v>340</v>
      </c>
      <c r="F109" s="179" t="s">
        <v>341</v>
      </c>
      <c r="G109" s="180" t="s">
        <v>207</v>
      </c>
      <c r="H109" s="181">
        <v>73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0.219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342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341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343</v>
      </c>
      <c r="G111" s="198"/>
      <c r="H111" s="201">
        <v>73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178</v>
      </c>
      <c r="D112" s="177" t="s">
        <v>128</v>
      </c>
      <c r="E112" s="178" t="s">
        <v>344</v>
      </c>
      <c r="F112" s="179" t="s">
        <v>345</v>
      </c>
      <c r="G112" s="180" t="s">
        <v>207</v>
      </c>
      <c r="H112" s="181">
        <v>44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0.44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346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345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347</v>
      </c>
      <c r="G114" s="198"/>
      <c r="H114" s="201">
        <v>44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154</v>
      </c>
      <c r="D115" s="177" t="s">
        <v>128</v>
      </c>
      <c r="E115" s="178" t="s">
        <v>348</v>
      </c>
      <c r="F115" s="179" t="s">
        <v>349</v>
      </c>
      <c r="G115" s="180" t="s">
        <v>269</v>
      </c>
      <c r="H115" s="181">
        <v>40.200000000000003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350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351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352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2" customFormat="1" ht="19.5">
      <c r="A118" s="33"/>
      <c r="B118" s="34"/>
      <c r="C118" s="35"/>
      <c r="D118" s="190" t="s">
        <v>146</v>
      </c>
      <c r="E118" s="35"/>
      <c r="F118" s="208" t="s">
        <v>273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353</v>
      </c>
      <c r="G119" s="198"/>
      <c r="H119" s="201">
        <v>18.25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13" customFormat="1" ht="11.25">
      <c r="B120" s="197"/>
      <c r="C120" s="198"/>
      <c r="D120" s="190" t="s">
        <v>139</v>
      </c>
      <c r="E120" s="199" t="s">
        <v>19</v>
      </c>
      <c r="F120" s="200" t="s">
        <v>354</v>
      </c>
      <c r="G120" s="198"/>
      <c r="H120" s="201">
        <v>21.95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139</v>
      </c>
      <c r="AU120" s="207" t="s">
        <v>82</v>
      </c>
      <c r="AV120" s="13" t="s">
        <v>82</v>
      </c>
      <c r="AW120" s="13" t="s">
        <v>33</v>
      </c>
      <c r="AX120" s="13" t="s">
        <v>71</v>
      </c>
      <c r="AY120" s="207" t="s">
        <v>126</v>
      </c>
    </row>
    <row r="121" spans="1:65" s="2" customFormat="1" ht="16.5" customHeight="1">
      <c r="A121" s="33"/>
      <c r="B121" s="34"/>
      <c r="C121" s="177" t="s">
        <v>190</v>
      </c>
      <c r="D121" s="177" t="s">
        <v>128</v>
      </c>
      <c r="E121" s="178" t="s">
        <v>277</v>
      </c>
      <c r="F121" s="179" t="s">
        <v>278</v>
      </c>
      <c r="G121" s="180" t="s">
        <v>269</v>
      </c>
      <c r="H121" s="181">
        <v>40.200000000000003</v>
      </c>
      <c r="I121" s="182"/>
      <c r="J121" s="183">
        <f>ROUND(I121*H121,2)</f>
        <v>0</v>
      </c>
      <c r="K121" s="179" t="s">
        <v>132</v>
      </c>
      <c r="L121" s="38"/>
      <c r="M121" s="184" t="s">
        <v>19</v>
      </c>
      <c r="N121" s="185" t="s">
        <v>42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133</v>
      </c>
      <c r="AT121" s="188" t="s">
        <v>128</v>
      </c>
      <c r="AU121" s="188" t="s">
        <v>82</v>
      </c>
      <c r="AY121" s="16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133</v>
      </c>
      <c r="BM121" s="188" t="s">
        <v>355</v>
      </c>
    </row>
    <row r="122" spans="1:65" s="2" customFormat="1" ht="11.25">
      <c r="A122" s="33"/>
      <c r="B122" s="34"/>
      <c r="C122" s="35"/>
      <c r="D122" s="190" t="s">
        <v>135</v>
      </c>
      <c r="E122" s="35"/>
      <c r="F122" s="191" t="s">
        <v>280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137</v>
      </c>
      <c r="E123" s="35"/>
      <c r="F123" s="196" t="s">
        <v>281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82</v>
      </c>
    </row>
    <row r="124" spans="1:65" s="2" customFormat="1" ht="19.5">
      <c r="A124" s="33"/>
      <c r="B124" s="34"/>
      <c r="C124" s="35"/>
      <c r="D124" s="190" t="s">
        <v>146</v>
      </c>
      <c r="E124" s="35"/>
      <c r="F124" s="208" t="s">
        <v>273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2" customFormat="1" ht="16.5" customHeight="1">
      <c r="A125" s="33"/>
      <c r="B125" s="34"/>
      <c r="C125" s="177" t="s">
        <v>198</v>
      </c>
      <c r="D125" s="177" t="s">
        <v>128</v>
      </c>
      <c r="E125" s="178" t="s">
        <v>283</v>
      </c>
      <c r="F125" s="179" t="s">
        <v>284</v>
      </c>
      <c r="G125" s="180" t="s">
        <v>269</v>
      </c>
      <c r="H125" s="181">
        <v>80.400000000000006</v>
      </c>
      <c r="I125" s="182"/>
      <c r="J125" s="183">
        <f>ROUND(I125*H125,2)</f>
        <v>0</v>
      </c>
      <c r="K125" s="179" t="s">
        <v>132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133</v>
      </c>
      <c r="AT125" s="188" t="s">
        <v>128</v>
      </c>
      <c r="AU125" s="188" t="s">
        <v>82</v>
      </c>
      <c r="AY125" s="16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133</v>
      </c>
      <c r="BM125" s="188" t="s">
        <v>356</v>
      </c>
    </row>
    <row r="126" spans="1:65" s="2" customFormat="1" ht="11.25">
      <c r="A126" s="33"/>
      <c r="B126" s="34"/>
      <c r="C126" s="35"/>
      <c r="D126" s="190" t="s">
        <v>135</v>
      </c>
      <c r="E126" s="35"/>
      <c r="F126" s="191" t="s">
        <v>286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2" customFormat="1" ht="11.25">
      <c r="A127" s="33"/>
      <c r="B127" s="34"/>
      <c r="C127" s="35"/>
      <c r="D127" s="195" t="s">
        <v>137</v>
      </c>
      <c r="E127" s="35"/>
      <c r="F127" s="196" t="s">
        <v>287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82</v>
      </c>
    </row>
    <row r="128" spans="1:65" s="13" customFormat="1" ht="11.25">
      <c r="B128" s="197"/>
      <c r="C128" s="198"/>
      <c r="D128" s="190" t="s">
        <v>139</v>
      </c>
      <c r="E128" s="199" t="s">
        <v>19</v>
      </c>
      <c r="F128" s="200" t="s">
        <v>357</v>
      </c>
      <c r="G128" s="198"/>
      <c r="H128" s="201">
        <v>80.400000000000006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139</v>
      </c>
      <c r="AU128" s="207" t="s">
        <v>82</v>
      </c>
      <c r="AV128" s="13" t="s">
        <v>82</v>
      </c>
      <c r="AW128" s="13" t="s">
        <v>33</v>
      </c>
      <c r="AX128" s="13" t="s">
        <v>79</v>
      </c>
      <c r="AY128" s="207" t="s">
        <v>126</v>
      </c>
    </row>
    <row r="129" spans="1:65" s="12" customFormat="1" ht="22.9" customHeight="1">
      <c r="B129" s="161"/>
      <c r="C129" s="162"/>
      <c r="D129" s="163" t="s">
        <v>70</v>
      </c>
      <c r="E129" s="175" t="s">
        <v>303</v>
      </c>
      <c r="F129" s="175" t="s">
        <v>304</v>
      </c>
      <c r="G129" s="162"/>
      <c r="H129" s="162"/>
      <c r="I129" s="165"/>
      <c r="J129" s="176">
        <f>BK129</f>
        <v>0</v>
      </c>
      <c r="K129" s="162"/>
      <c r="L129" s="167"/>
      <c r="M129" s="168"/>
      <c r="N129" s="169"/>
      <c r="O129" s="169"/>
      <c r="P129" s="170">
        <f>SUM(P130:P132)</f>
        <v>0</v>
      </c>
      <c r="Q129" s="169"/>
      <c r="R129" s="170">
        <f>SUM(R130:R132)</f>
        <v>0</v>
      </c>
      <c r="S129" s="169"/>
      <c r="T129" s="171">
        <f>SUM(T130:T132)</f>
        <v>0</v>
      </c>
      <c r="AR129" s="172" t="s">
        <v>79</v>
      </c>
      <c r="AT129" s="173" t="s">
        <v>70</v>
      </c>
      <c r="AU129" s="173" t="s">
        <v>79</v>
      </c>
      <c r="AY129" s="172" t="s">
        <v>126</v>
      </c>
      <c r="BK129" s="174">
        <f>SUM(BK130:BK132)</f>
        <v>0</v>
      </c>
    </row>
    <row r="130" spans="1:65" s="2" customFormat="1" ht="16.5" customHeight="1">
      <c r="A130" s="33"/>
      <c r="B130" s="34"/>
      <c r="C130" s="177" t="s">
        <v>204</v>
      </c>
      <c r="D130" s="177" t="s">
        <v>128</v>
      </c>
      <c r="E130" s="178" t="s">
        <v>306</v>
      </c>
      <c r="F130" s="179" t="s">
        <v>307</v>
      </c>
      <c r="G130" s="180" t="s">
        <v>308</v>
      </c>
      <c r="H130" s="181">
        <v>0.65900000000000003</v>
      </c>
      <c r="I130" s="182"/>
      <c r="J130" s="183">
        <f>ROUND(I130*H130,2)</f>
        <v>0</v>
      </c>
      <c r="K130" s="179" t="s">
        <v>132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133</v>
      </c>
      <c r="AT130" s="188" t="s">
        <v>128</v>
      </c>
      <c r="AU130" s="188" t="s">
        <v>82</v>
      </c>
      <c r="AY130" s="16" t="s">
        <v>126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133</v>
      </c>
      <c r="BM130" s="188" t="s">
        <v>358</v>
      </c>
    </row>
    <row r="131" spans="1:65" s="2" customFormat="1" ht="11.25">
      <c r="A131" s="33"/>
      <c r="B131" s="34"/>
      <c r="C131" s="35"/>
      <c r="D131" s="190" t="s">
        <v>135</v>
      </c>
      <c r="E131" s="35"/>
      <c r="F131" s="191" t="s">
        <v>310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pans="1:65" s="2" customFormat="1" ht="11.25">
      <c r="A132" s="33"/>
      <c r="B132" s="34"/>
      <c r="C132" s="35"/>
      <c r="D132" s="195" t="s">
        <v>137</v>
      </c>
      <c r="E132" s="35"/>
      <c r="F132" s="196" t="s">
        <v>311</v>
      </c>
      <c r="G132" s="35"/>
      <c r="H132" s="35"/>
      <c r="I132" s="192"/>
      <c r="J132" s="35"/>
      <c r="K132" s="35"/>
      <c r="L132" s="38"/>
      <c r="M132" s="219"/>
      <c r="N132" s="220"/>
      <c r="O132" s="221"/>
      <c r="P132" s="221"/>
      <c r="Q132" s="221"/>
      <c r="R132" s="221"/>
      <c r="S132" s="221"/>
      <c r="T132" s="22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82</v>
      </c>
    </row>
    <row r="133" spans="1:65" s="2" customFormat="1" ht="6.95" customHeight="1">
      <c r="A133" s="33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algorithmName="SHA-512" hashValue="2cbaz/v0r5xAz+4+Ec+ZyN1R/+vTF3w/S7qYsbYW7jiOfr12fvSWxdZ2n+oug9KfhyWL1M6f0pzXL77QY58Amw==" saltValue="nwSqWbd/TmFNcWeP2Oh1vYdikq4c25uaXOpXZDlHtB8Ef+wcx0KZwWmYO0P2Ap+n6OiY3Or1SXnRGr2WKyPYtA==" spinCount="100000" sheet="1" objects="1" scenarios="1" formatColumns="0" formatRows="0" autoFilter="0"/>
  <autoFilter ref="C87:K13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3" r:id="rId6"/>
    <hyperlink ref="F127" r:id="rId7"/>
    <hyperlink ref="F132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1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312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313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359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ROUND((SUM(BE88:BE132)),  2)</f>
        <v>0</v>
      </c>
      <c r="G35" s="33"/>
      <c r="H35" s="33"/>
      <c r="I35" s="123">
        <v>0.21</v>
      </c>
      <c r="J35" s="122">
        <f>ROUND(((SUM(BE88:BE132))*I35),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ROUND((SUM(BF88:BF132)),  2)</f>
        <v>0</v>
      </c>
      <c r="G36" s="33"/>
      <c r="H36" s="33"/>
      <c r="I36" s="123">
        <v>0.15</v>
      </c>
      <c r="J36" s="122">
        <f>ROUND(((SUM(BF88:BF132))*I36),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ROUND((SUM(BG88:BG132)),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ROUND((SUM(BH88:BH132)),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ROUND((SUM(BI88:BI132)),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1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312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313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02.2 - Následná péče 2.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J129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1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312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313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02.2 - Následná péče 2.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0.65900000000000003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P90+P129</f>
        <v>0</v>
      </c>
      <c r="Q89" s="169"/>
      <c r="R89" s="170">
        <f>R90+R129</f>
        <v>0.65900000000000003</v>
      </c>
      <c r="S89" s="169"/>
      <c r="T89" s="171">
        <f>T90+T129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BK90+BK129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SUM(P91:P128)</f>
        <v>0</v>
      </c>
      <c r="Q90" s="169"/>
      <c r="R90" s="170">
        <f>SUM(R91:R128)</f>
        <v>0.65900000000000003</v>
      </c>
      <c r="S90" s="169"/>
      <c r="T90" s="171">
        <f>SUM(T91:T128)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SUM(BK91:BK128)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16674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315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316</v>
      </c>
      <c r="G94" s="198"/>
      <c r="H94" s="201">
        <v>16674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317</v>
      </c>
      <c r="F95" s="179" t="s">
        <v>318</v>
      </c>
      <c r="G95" s="180" t="s">
        <v>319</v>
      </c>
      <c r="H95" s="181">
        <v>2.19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320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321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322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323</v>
      </c>
      <c r="G98" s="198"/>
      <c r="H98" s="201">
        <v>2.19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149</v>
      </c>
      <c r="D99" s="177" t="s">
        <v>128</v>
      </c>
      <c r="E99" s="178" t="s">
        <v>324</v>
      </c>
      <c r="F99" s="179" t="s">
        <v>325</v>
      </c>
      <c r="G99" s="180" t="s">
        <v>319</v>
      </c>
      <c r="H99" s="181">
        <v>1.976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326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327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328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329</v>
      </c>
      <c r="G102" s="198"/>
      <c r="H102" s="201">
        <v>1.976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330</v>
      </c>
      <c r="F103" s="179" t="s">
        <v>331</v>
      </c>
      <c r="G103" s="180" t="s">
        <v>332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333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331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165</v>
      </c>
      <c r="D105" s="177" t="s">
        <v>128</v>
      </c>
      <c r="E105" s="178" t="s">
        <v>334</v>
      </c>
      <c r="F105" s="179" t="s">
        <v>335</v>
      </c>
      <c r="G105" s="180" t="s">
        <v>160</v>
      </c>
      <c r="H105" s="181">
        <v>263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336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337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339</v>
      </c>
      <c r="G108" s="198"/>
      <c r="H108" s="201">
        <v>263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172</v>
      </c>
      <c r="D109" s="177" t="s">
        <v>128</v>
      </c>
      <c r="E109" s="178" t="s">
        <v>340</v>
      </c>
      <c r="F109" s="179" t="s">
        <v>341</v>
      </c>
      <c r="G109" s="180" t="s">
        <v>207</v>
      </c>
      <c r="H109" s="181">
        <v>73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0.219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342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341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343</v>
      </c>
      <c r="G111" s="198"/>
      <c r="H111" s="201">
        <v>73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178</v>
      </c>
      <c r="D112" s="177" t="s">
        <v>128</v>
      </c>
      <c r="E112" s="178" t="s">
        <v>344</v>
      </c>
      <c r="F112" s="179" t="s">
        <v>345</v>
      </c>
      <c r="G112" s="180" t="s">
        <v>207</v>
      </c>
      <c r="H112" s="181">
        <v>44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0.44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346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345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347</v>
      </c>
      <c r="G114" s="198"/>
      <c r="H114" s="201">
        <v>44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154</v>
      </c>
      <c r="D115" s="177" t="s">
        <v>128</v>
      </c>
      <c r="E115" s="178" t="s">
        <v>348</v>
      </c>
      <c r="F115" s="179" t="s">
        <v>349</v>
      </c>
      <c r="G115" s="180" t="s">
        <v>269</v>
      </c>
      <c r="H115" s="181">
        <v>40.200000000000003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350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351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352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2" customFormat="1" ht="19.5">
      <c r="A118" s="33"/>
      <c r="B118" s="34"/>
      <c r="C118" s="35"/>
      <c r="D118" s="190" t="s">
        <v>146</v>
      </c>
      <c r="E118" s="35"/>
      <c r="F118" s="208" t="s">
        <v>273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353</v>
      </c>
      <c r="G119" s="198"/>
      <c r="H119" s="201">
        <v>18.25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13" customFormat="1" ht="11.25">
      <c r="B120" s="197"/>
      <c r="C120" s="198"/>
      <c r="D120" s="190" t="s">
        <v>139</v>
      </c>
      <c r="E120" s="199" t="s">
        <v>19</v>
      </c>
      <c r="F120" s="200" t="s">
        <v>354</v>
      </c>
      <c r="G120" s="198"/>
      <c r="H120" s="201">
        <v>21.95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139</v>
      </c>
      <c r="AU120" s="207" t="s">
        <v>82</v>
      </c>
      <c r="AV120" s="13" t="s">
        <v>82</v>
      </c>
      <c r="AW120" s="13" t="s">
        <v>33</v>
      </c>
      <c r="AX120" s="13" t="s">
        <v>71</v>
      </c>
      <c r="AY120" s="207" t="s">
        <v>126</v>
      </c>
    </row>
    <row r="121" spans="1:65" s="2" customFormat="1" ht="16.5" customHeight="1">
      <c r="A121" s="33"/>
      <c r="B121" s="34"/>
      <c r="C121" s="177" t="s">
        <v>190</v>
      </c>
      <c r="D121" s="177" t="s">
        <v>128</v>
      </c>
      <c r="E121" s="178" t="s">
        <v>277</v>
      </c>
      <c r="F121" s="179" t="s">
        <v>278</v>
      </c>
      <c r="G121" s="180" t="s">
        <v>269</v>
      </c>
      <c r="H121" s="181">
        <v>40.200000000000003</v>
      </c>
      <c r="I121" s="182"/>
      <c r="J121" s="183">
        <f>ROUND(I121*H121,2)</f>
        <v>0</v>
      </c>
      <c r="K121" s="179" t="s">
        <v>132</v>
      </c>
      <c r="L121" s="38"/>
      <c r="M121" s="184" t="s">
        <v>19</v>
      </c>
      <c r="N121" s="185" t="s">
        <v>42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133</v>
      </c>
      <c r="AT121" s="188" t="s">
        <v>128</v>
      </c>
      <c r="AU121" s="188" t="s">
        <v>82</v>
      </c>
      <c r="AY121" s="16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133</v>
      </c>
      <c r="BM121" s="188" t="s">
        <v>355</v>
      </c>
    </row>
    <row r="122" spans="1:65" s="2" customFormat="1" ht="11.25">
      <c r="A122" s="33"/>
      <c r="B122" s="34"/>
      <c r="C122" s="35"/>
      <c r="D122" s="190" t="s">
        <v>135</v>
      </c>
      <c r="E122" s="35"/>
      <c r="F122" s="191" t="s">
        <v>280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137</v>
      </c>
      <c r="E123" s="35"/>
      <c r="F123" s="196" t="s">
        <v>281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82</v>
      </c>
    </row>
    <row r="124" spans="1:65" s="2" customFormat="1" ht="19.5">
      <c r="A124" s="33"/>
      <c r="B124" s="34"/>
      <c r="C124" s="35"/>
      <c r="D124" s="190" t="s">
        <v>146</v>
      </c>
      <c r="E124" s="35"/>
      <c r="F124" s="208" t="s">
        <v>273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2" customFormat="1" ht="16.5" customHeight="1">
      <c r="A125" s="33"/>
      <c r="B125" s="34"/>
      <c r="C125" s="177" t="s">
        <v>198</v>
      </c>
      <c r="D125" s="177" t="s">
        <v>128</v>
      </c>
      <c r="E125" s="178" t="s">
        <v>283</v>
      </c>
      <c r="F125" s="179" t="s">
        <v>284</v>
      </c>
      <c r="G125" s="180" t="s">
        <v>269</v>
      </c>
      <c r="H125" s="181">
        <v>80.400000000000006</v>
      </c>
      <c r="I125" s="182"/>
      <c r="J125" s="183">
        <f>ROUND(I125*H125,2)</f>
        <v>0</v>
      </c>
      <c r="K125" s="179" t="s">
        <v>132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133</v>
      </c>
      <c r="AT125" s="188" t="s">
        <v>128</v>
      </c>
      <c r="AU125" s="188" t="s">
        <v>82</v>
      </c>
      <c r="AY125" s="16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133</v>
      </c>
      <c r="BM125" s="188" t="s">
        <v>356</v>
      </c>
    </row>
    <row r="126" spans="1:65" s="2" customFormat="1" ht="11.25">
      <c r="A126" s="33"/>
      <c r="B126" s="34"/>
      <c r="C126" s="35"/>
      <c r="D126" s="190" t="s">
        <v>135</v>
      </c>
      <c r="E126" s="35"/>
      <c r="F126" s="191" t="s">
        <v>286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2" customFormat="1" ht="11.25">
      <c r="A127" s="33"/>
      <c r="B127" s="34"/>
      <c r="C127" s="35"/>
      <c r="D127" s="195" t="s">
        <v>137</v>
      </c>
      <c r="E127" s="35"/>
      <c r="F127" s="196" t="s">
        <v>287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82</v>
      </c>
    </row>
    <row r="128" spans="1:65" s="13" customFormat="1" ht="11.25">
      <c r="B128" s="197"/>
      <c r="C128" s="198"/>
      <c r="D128" s="190" t="s">
        <v>139</v>
      </c>
      <c r="E128" s="199" t="s">
        <v>19</v>
      </c>
      <c r="F128" s="200" t="s">
        <v>357</v>
      </c>
      <c r="G128" s="198"/>
      <c r="H128" s="201">
        <v>80.400000000000006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139</v>
      </c>
      <c r="AU128" s="207" t="s">
        <v>82</v>
      </c>
      <c r="AV128" s="13" t="s">
        <v>82</v>
      </c>
      <c r="AW128" s="13" t="s">
        <v>33</v>
      </c>
      <c r="AX128" s="13" t="s">
        <v>79</v>
      </c>
      <c r="AY128" s="207" t="s">
        <v>126</v>
      </c>
    </row>
    <row r="129" spans="1:65" s="12" customFormat="1" ht="22.9" customHeight="1">
      <c r="B129" s="161"/>
      <c r="C129" s="162"/>
      <c r="D129" s="163" t="s">
        <v>70</v>
      </c>
      <c r="E129" s="175" t="s">
        <v>303</v>
      </c>
      <c r="F129" s="175" t="s">
        <v>304</v>
      </c>
      <c r="G129" s="162"/>
      <c r="H129" s="162"/>
      <c r="I129" s="165"/>
      <c r="J129" s="176">
        <f>BK129</f>
        <v>0</v>
      </c>
      <c r="K129" s="162"/>
      <c r="L129" s="167"/>
      <c r="M129" s="168"/>
      <c r="N129" s="169"/>
      <c r="O129" s="169"/>
      <c r="P129" s="170">
        <f>SUM(P130:P132)</f>
        <v>0</v>
      </c>
      <c r="Q129" s="169"/>
      <c r="R129" s="170">
        <f>SUM(R130:R132)</f>
        <v>0</v>
      </c>
      <c r="S129" s="169"/>
      <c r="T129" s="171">
        <f>SUM(T130:T132)</f>
        <v>0</v>
      </c>
      <c r="AR129" s="172" t="s">
        <v>79</v>
      </c>
      <c r="AT129" s="173" t="s">
        <v>70</v>
      </c>
      <c r="AU129" s="173" t="s">
        <v>79</v>
      </c>
      <c r="AY129" s="172" t="s">
        <v>126</v>
      </c>
      <c r="BK129" s="174">
        <f>SUM(BK130:BK132)</f>
        <v>0</v>
      </c>
    </row>
    <row r="130" spans="1:65" s="2" customFormat="1" ht="16.5" customHeight="1">
      <c r="A130" s="33"/>
      <c r="B130" s="34"/>
      <c r="C130" s="177" t="s">
        <v>204</v>
      </c>
      <c r="D130" s="177" t="s">
        <v>128</v>
      </c>
      <c r="E130" s="178" t="s">
        <v>306</v>
      </c>
      <c r="F130" s="179" t="s">
        <v>307</v>
      </c>
      <c r="G130" s="180" t="s">
        <v>308</v>
      </c>
      <c r="H130" s="181">
        <v>0.65900000000000003</v>
      </c>
      <c r="I130" s="182"/>
      <c r="J130" s="183">
        <f>ROUND(I130*H130,2)</f>
        <v>0</v>
      </c>
      <c r="K130" s="179" t="s">
        <v>132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133</v>
      </c>
      <c r="AT130" s="188" t="s">
        <v>128</v>
      </c>
      <c r="AU130" s="188" t="s">
        <v>82</v>
      </c>
      <c r="AY130" s="16" t="s">
        <v>126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133</v>
      </c>
      <c r="BM130" s="188" t="s">
        <v>358</v>
      </c>
    </row>
    <row r="131" spans="1:65" s="2" customFormat="1" ht="11.25">
      <c r="A131" s="33"/>
      <c r="B131" s="34"/>
      <c r="C131" s="35"/>
      <c r="D131" s="190" t="s">
        <v>135</v>
      </c>
      <c r="E131" s="35"/>
      <c r="F131" s="191" t="s">
        <v>310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pans="1:65" s="2" customFormat="1" ht="11.25">
      <c r="A132" s="33"/>
      <c r="B132" s="34"/>
      <c r="C132" s="35"/>
      <c r="D132" s="195" t="s">
        <v>137</v>
      </c>
      <c r="E132" s="35"/>
      <c r="F132" s="196" t="s">
        <v>311</v>
      </c>
      <c r="G132" s="35"/>
      <c r="H132" s="35"/>
      <c r="I132" s="192"/>
      <c r="J132" s="35"/>
      <c r="K132" s="35"/>
      <c r="L132" s="38"/>
      <c r="M132" s="219"/>
      <c r="N132" s="220"/>
      <c r="O132" s="221"/>
      <c r="P132" s="221"/>
      <c r="Q132" s="221"/>
      <c r="R132" s="221"/>
      <c r="S132" s="221"/>
      <c r="T132" s="22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82</v>
      </c>
    </row>
    <row r="133" spans="1:65" s="2" customFormat="1" ht="6.95" customHeight="1">
      <c r="A133" s="33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algorithmName="SHA-512" hashValue="3K/tsxRZkmdUaiF+Gw6Lb+2IINh6Eg5xUYgEwgSv53N5Xh/MH+Eo+CmPp0yNC/AnKJUPPSDCJzOY5b9aO5Hcvw==" saltValue="vQsN2HmBRZ08lOMbcZTFNEvvFyNNxKNdOg2jDb3Xp3j44aqPK38tNyLnEAauc4AFQf9BtGjZ/e8Vr5RWcAL5LQ==" spinCount="100000" sheet="1" objects="1" scenarios="1" formatColumns="0" formatRows="0" autoFilter="0"/>
  <autoFilter ref="C87:K13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3" r:id="rId6"/>
    <hyperlink ref="F127" r:id="rId7"/>
    <hyperlink ref="F132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1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312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313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360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ROUND((SUM(BE88:BE132)),  2)</f>
        <v>0</v>
      </c>
      <c r="G35" s="33"/>
      <c r="H35" s="33"/>
      <c r="I35" s="123">
        <v>0.21</v>
      </c>
      <c r="J35" s="122">
        <f>ROUND(((SUM(BE88:BE132))*I35),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ROUND((SUM(BF88:BF132)),  2)</f>
        <v>0</v>
      </c>
      <c r="G36" s="33"/>
      <c r="H36" s="33"/>
      <c r="I36" s="123">
        <v>0.15</v>
      </c>
      <c r="J36" s="122">
        <f>ROUND(((SUM(BF88:BF132))*I36),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ROUND((SUM(BG88:BG132)),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ROUND((SUM(BH88:BH132)),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ROUND((SUM(BI88:BI132)),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1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312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313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02.3 - Následná péče 3.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J129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1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312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313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02.3 - Následná péče 3.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0.65900000000000003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P90+P129</f>
        <v>0</v>
      </c>
      <c r="Q89" s="169"/>
      <c r="R89" s="170">
        <f>R90+R129</f>
        <v>0.65900000000000003</v>
      </c>
      <c r="S89" s="169"/>
      <c r="T89" s="171">
        <f>T90+T129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BK90+BK129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SUM(P91:P128)</f>
        <v>0</v>
      </c>
      <c r="Q90" s="169"/>
      <c r="R90" s="170">
        <f>SUM(R91:R128)</f>
        <v>0.65900000000000003</v>
      </c>
      <c r="S90" s="169"/>
      <c r="T90" s="171">
        <f>SUM(T91:T128)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SUM(BK91:BK128)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16674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315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316</v>
      </c>
      <c r="G94" s="198"/>
      <c r="H94" s="201">
        <v>16674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317</v>
      </c>
      <c r="F95" s="179" t="s">
        <v>318</v>
      </c>
      <c r="G95" s="180" t="s">
        <v>319</v>
      </c>
      <c r="H95" s="181">
        <v>2.19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320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321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322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323</v>
      </c>
      <c r="G98" s="198"/>
      <c r="H98" s="201">
        <v>2.19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149</v>
      </c>
      <c r="D99" s="177" t="s">
        <v>128</v>
      </c>
      <c r="E99" s="178" t="s">
        <v>324</v>
      </c>
      <c r="F99" s="179" t="s">
        <v>325</v>
      </c>
      <c r="G99" s="180" t="s">
        <v>319</v>
      </c>
      <c r="H99" s="181">
        <v>1.976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326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327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328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329</v>
      </c>
      <c r="G102" s="198"/>
      <c r="H102" s="201">
        <v>1.976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330</v>
      </c>
      <c r="F103" s="179" t="s">
        <v>331</v>
      </c>
      <c r="G103" s="180" t="s">
        <v>332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333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331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165</v>
      </c>
      <c r="D105" s="177" t="s">
        <v>128</v>
      </c>
      <c r="E105" s="178" t="s">
        <v>334</v>
      </c>
      <c r="F105" s="179" t="s">
        <v>335</v>
      </c>
      <c r="G105" s="180" t="s">
        <v>160</v>
      </c>
      <c r="H105" s="181">
        <v>263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336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337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339</v>
      </c>
      <c r="G108" s="198"/>
      <c r="H108" s="201">
        <v>263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172</v>
      </c>
      <c r="D109" s="177" t="s">
        <v>128</v>
      </c>
      <c r="E109" s="178" t="s">
        <v>340</v>
      </c>
      <c r="F109" s="179" t="s">
        <v>341</v>
      </c>
      <c r="G109" s="180" t="s">
        <v>207</v>
      </c>
      <c r="H109" s="181">
        <v>73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0.219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342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341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343</v>
      </c>
      <c r="G111" s="198"/>
      <c r="H111" s="201">
        <v>73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178</v>
      </c>
      <c r="D112" s="177" t="s">
        <v>128</v>
      </c>
      <c r="E112" s="178" t="s">
        <v>344</v>
      </c>
      <c r="F112" s="179" t="s">
        <v>345</v>
      </c>
      <c r="G112" s="180" t="s">
        <v>207</v>
      </c>
      <c r="H112" s="181">
        <v>44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0.44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346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345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347</v>
      </c>
      <c r="G114" s="198"/>
      <c r="H114" s="201">
        <v>44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154</v>
      </c>
      <c r="D115" s="177" t="s">
        <v>128</v>
      </c>
      <c r="E115" s="178" t="s">
        <v>348</v>
      </c>
      <c r="F115" s="179" t="s">
        <v>349</v>
      </c>
      <c r="G115" s="180" t="s">
        <v>269</v>
      </c>
      <c r="H115" s="181">
        <v>40.200000000000003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350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351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352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2" customFormat="1" ht="19.5">
      <c r="A118" s="33"/>
      <c r="B118" s="34"/>
      <c r="C118" s="35"/>
      <c r="D118" s="190" t="s">
        <v>146</v>
      </c>
      <c r="E118" s="35"/>
      <c r="F118" s="208" t="s">
        <v>273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353</v>
      </c>
      <c r="G119" s="198"/>
      <c r="H119" s="201">
        <v>18.25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13" customFormat="1" ht="11.25">
      <c r="B120" s="197"/>
      <c r="C120" s="198"/>
      <c r="D120" s="190" t="s">
        <v>139</v>
      </c>
      <c r="E120" s="199" t="s">
        <v>19</v>
      </c>
      <c r="F120" s="200" t="s">
        <v>354</v>
      </c>
      <c r="G120" s="198"/>
      <c r="H120" s="201">
        <v>21.95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139</v>
      </c>
      <c r="AU120" s="207" t="s">
        <v>82</v>
      </c>
      <c r="AV120" s="13" t="s">
        <v>82</v>
      </c>
      <c r="AW120" s="13" t="s">
        <v>33</v>
      </c>
      <c r="AX120" s="13" t="s">
        <v>71</v>
      </c>
      <c r="AY120" s="207" t="s">
        <v>126</v>
      </c>
    </row>
    <row r="121" spans="1:65" s="2" customFormat="1" ht="16.5" customHeight="1">
      <c r="A121" s="33"/>
      <c r="B121" s="34"/>
      <c r="C121" s="177" t="s">
        <v>190</v>
      </c>
      <c r="D121" s="177" t="s">
        <v>128</v>
      </c>
      <c r="E121" s="178" t="s">
        <v>277</v>
      </c>
      <c r="F121" s="179" t="s">
        <v>278</v>
      </c>
      <c r="G121" s="180" t="s">
        <v>269</v>
      </c>
      <c r="H121" s="181">
        <v>40.200000000000003</v>
      </c>
      <c r="I121" s="182"/>
      <c r="J121" s="183">
        <f>ROUND(I121*H121,2)</f>
        <v>0</v>
      </c>
      <c r="K121" s="179" t="s">
        <v>132</v>
      </c>
      <c r="L121" s="38"/>
      <c r="M121" s="184" t="s">
        <v>19</v>
      </c>
      <c r="N121" s="185" t="s">
        <v>42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133</v>
      </c>
      <c r="AT121" s="188" t="s">
        <v>128</v>
      </c>
      <c r="AU121" s="188" t="s">
        <v>82</v>
      </c>
      <c r="AY121" s="16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133</v>
      </c>
      <c r="BM121" s="188" t="s">
        <v>355</v>
      </c>
    </row>
    <row r="122" spans="1:65" s="2" customFormat="1" ht="11.25">
      <c r="A122" s="33"/>
      <c r="B122" s="34"/>
      <c r="C122" s="35"/>
      <c r="D122" s="190" t="s">
        <v>135</v>
      </c>
      <c r="E122" s="35"/>
      <c r="F122" s="191" t="s">
        <v>280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137</v>
      </c>
      <c r="E123" s="35"/>
      <c r="F123" s="196" t="s">
        <v>281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82</v>
      </c>
    </row>
    <row r="124" spans="1:65" s="2" customFormat="1" ht="19.5">
      <c r="A124" s="33"/>
      <c r="B124" s="34"/>
      <c r="C124" s="35"/>
      <c r="D124" s="190" t="s">
        <v>146</v>
      </c>
      <c r="E124" s="35"/>
      <c r="F124" s="208" t="s">
        <v>273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2" customFormat="1" ht="16.5" customHeight="1">
      <c r="A125" s="33"/>
      <c r="B125" s="34"/>
      <c r="C125" s="177" t="s">
        <v>198</v>
      </c>
      <c r="D125" s="177" t="s">
        <v>128</v>
      </c>
      <c r="E125" s="178" t="s">
        <v>283</v>
      </c>
      <c r="F125" s="179" t="s">
        <v>284</v>
      </c>
      <c r="G125" s="180" t="s">
        <v>269</v>
      </c>
      <c r="H125" s="181">
        <v>80.400000000000006</v>
      </c>
      <c r="I125" s="182"/>
      <c r="J125" s="183">
        <f>ROUND(I125*H125,2)</f>
        <v>0</v>
      </c>
      <c r="K125" s="179" t="s">
        <v>132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133</v>
      </c>
      <c r="AT125" s="188" t="s">
        <v>128</v>
      </c>
      <c r="AU125" s="188" t="s">
        <v>82</v>
      </c>
      <c r="AY125" s="16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133</v>
      </c>
      <c r="BM125" s="188" t="s">
        <v>356</v>
      </c>
    </row>
    <row r="126" spans="1:65" s="2" customFormat="1" ht="11.25">
      <c r="A126" s="33"/>
      <c r="B126" s="34"/>
      <c r="C126" s="35"/>
      <c r="D126" s="190" t="s">
        <v>135</v>
      </c>
      <c r="E126" s="35"/>
      <c r="F126" s="191" t="s">
        <v>286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2" customFormat="1" ht="11.25">
      <c r="A127" s="33"/>
      <c r="B127" s="34"/>
      <c r="C127" s="35"/>
      <c r="D127" s="195" t="s">
        <v>137</v>
      </c>
      <c r="E127" s="35"/>
      <c r="F127" s="196" t="s">
        <v>287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137</v>
      </c>
      <c r="AU127" s="16" t="s">
        <v>82</v>
      </c>
    </row>
    <row r="128" spans="1:65" s="13" customFormat="1" ht="11.25">
      <c r="B128" s="197"/>
      <c r="C128" s="198"/>
      <c r="D128" s="190" t="s">
        <v>139</v>
      </c>
      <c r="E128" s="199" t="s">
        <v>19</v>
      </c>
      <c r="F128" s="200" t="s">
        <v>357</v>
      </c>
      <c r="G128" s="198"/>
      <c r="H128" s="201">
        <v>80.400000000000006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139</v>
      </c>
      <c r="AU128" s="207" t="s">
        <v>82</v>
      </c>
      <c r="AV128" s="13" t="s">
        <v>82</v>
      </c>
      <c r="AW128" s="13" t="s">
        <v>33</v>
      </c>
      <c r="AX128" s="13" t="s">
        <v>79</v>
      </c>
      <c r="AY128" s="207" t="s">
        <v>126</v>
      </c>
    </row>
    <row r="129" spans="1:65" s="12" customFormat="1" ht="22.9" customHeight="1">
      <c r="B129" s="161"/>
      <c r="C129" s="162"/>
      <c r="D129" s="163" t="s">
        <v>70</v>
      </c>
      <c r="E129" s="175" t="s">
        <v>303</v>
      </c>
      <c r="F129" s="175" t="s">
        <v>304</v>
      </c>
      <c r="G129" s="162"/>
      <c r="H129" s="162"/>
      <c r="I129" s="165"/>
      <c r="J129" s="176">
        <f>BK129</f>
        <v>0</v>
      </c>
      <c r="K129" s="162"/>
      <c r="L129" s="167"/>
      <c r="M129" s="168"/>
      <c r="N129" s="169"/>
      <c r="O129" s="169"/>
      <c r="P129" s="170">
        <f>SUM(P130:P132)</f>
        <v>0</v>
      </c>
      <c r="Q129" s="169"/>
      <c r="R129" s="170">
        <f>SUM(R130:R132)</f>
        <v>0</v>
      </c>
      <c r="S129" s="169"/>
      <c r="T129" s="171">
        <f>SUM(T130:T132)</f>
        <v>0</v>
      </c>
      <c r="AR129" s="172" t="s">
        <v>79</v>
      </c>
      <c r="AT129" s="173" t="s">
        <v>70</v>
      </c>
      <c r="AU129" s="173" t="s">
        <v>79</v>
      </c>
      <c r="AY129" s="172" t="s">
        <v>126</v>
      </c>
      <c r="BK129" s="174">
        <f>SUM(BK130:BK132)</f>
        <v>0</v>
      </c>
    </row>
    <row r="130" spans="1:65" s="2" customFormat="1" ht="16.5" customHeight="1">
      <c r="A130" s="33"/>
      <c r="B130" s="34"/>
      <c r="C130" s="177" t="s">
        <v>204</v>
      </c>
      <c r="D130" s="177" t="s">
        <v>128</v>
      </c>
      <c r="E130" s="178" t="s">
        <v>306</v>
      </c>
      <c r="F130" s="179" t="s">
        <v>307</v>
      </c>
      <c r="G130" s="180" t="s">
        <v>308</v>
      </c>
      <c r="H130" s="181">
        <v>0.65900000000000003</v>
      </c>
      <c r="I130" s="182"/>
      <c r="J130" s="183">
        <f>ROUND(I130*H130,2)</f>
        <v>0</v>
      </c>
      <c r="K130" s="179" t="s">
        <v>132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133</v>
      </c>
      <c r="AT130" s="188" t="s">
        <v>128</v>
      </c>
      <c r="AU130" s="188" t="s">
        <v>82</v>
      </c>
      <c r="AY130" s="16" t="s">
        <v>126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133</v>
      </c>
      <c r="BM130" s="188" t="s">
        <v>358</v>
      </c>
    </row>
    <row r="131" spans="1:65" s="2" customFormat="1" ht="11.25">
      <c r="A131" s="33"/>
      <c r="B131" s="34"/>
      <c r="C131" s="35"/>
      <c r="D131" s="190" t="s">
        <v>135</v>
      </c>
      <c r="E131" s="35"/>
      <c r="F131" s="191" t="s">
        <v>310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135</v>
      </c>
      <c r="AU131" s="16" t="s">
        <v>82</v>
      </c>
    </row>
    <row r="132" spans="1:65" s="2" customFormat="1" ht="11.25">
      <c r="A132" s="33"/>
      <c r="B132" s="34"/>
      <c r="C132" s="35"/>
      <c r="D132" s="195" t="s">
        <v>137</v>
      </c>
      <c r="E132" s="35"/>
      <c r="F132" s="196" t="s">
        <v>311</v>
      </c>
      <c r="G132" s="35"/>
      <c r="H132" s="35"/>
      <c r="I132" s="192"/>
      <c r="J132" s="35"/>
      <c r="K132" s="35"/>
      <c r="L132" s="38"/>
      <c r="M132" s="219"/>
      <c r="N132" s="220"/>
      <c r="O132" s="221"/>
      <c r="P132" s="221"/>
      <c r="Q132" s="221"/>
      <c r="R132" s="221"/>
      <c r="S132" s="221"/>
      <c r="T132" s="22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137</v>
      </c>
      <c r="AU132" s="16" t="s">
        <v>82</v>
      </c>
    </row>
    <row r="133" spans="1:65" s="2" customFormat="1" ht="6.95" customHeight="1">
      <c r="A133" s="33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algorithmName="SHA-512" hashValue="ev/J+xwLf7D4rHLLq0McOpBAYlVbKNyXsde8QYzWGsVE9aDW659OJBBDbpvw6qJH19G8hdc7jyUnQ+ye258nNg==" saltValue="5znTkTVhEMGtLVKJ1pEWumQyi/wqZNrcjaLET/2YZ0pmTrN65uRw5WvqqXCrrKwDA3FZFVNY7baZ6KIDdleFbw==" spinCount="100000" sheet="1" objects="1" scenarios="1" formatColumns="0" formatRows="0" autoFilter="0"/>
  <autoFilter ref="C87:K13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3" r:id="rId6"/>
    <hyperlink ref="F127" r:id="rId7"/>
    <hyperlink ref="F132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1 v k.ú. Radišov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361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1. 3. 2023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102</v>
      </c>
      <c r="F24" s="33"/>
      <c r="G24" s="33"/>
      <c r="H24" s="33"/>
      <c r="I24" s="111" t="s">
        <v>28</v>
      </c>
      <c r="J24" s="102" t="s">
        <v>19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ROUND((SUM(BE82:BE97)),  2)</f>
        <v>0</v>
      </c>
      <c r="G33" s="33"/>
      <c r="H33" s="33"/>
      <c r="I33" s="123">
        <v>0.21</v>
      </c>
      <c r="J33" s="122">
        <f>ROUND(((SUM(BE82:BE97))*I33),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ROUND((SUM(BF82:BF97)),  2)</f>
        <v>0</v>
      </c>
      <c r="G34" s="33"/>
      <c r="H34" s="33"/>
      <c r="I34" s="123">
        <v>0.15</v>
      </c>
      <c r="J34" s="122">
        <f>ROUND(((SUM(BF82:BF97))*I34),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ROUND((SUM(BG82:BG97)),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ROUND((SUM(BH82:BH97)),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ROUND((SUM(BI82:BI97)),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Biokoridor BK 1 v k.ú. Radišov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VON - Vedlejší a ostatní náklady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Pavlíček Ondřej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104</v>
      </c>
      <c r="D57" s="136"/>
      <c r="E57" s="136"/>
      <c r="F57" s="136"/>
      <c r="G57" s="136"/>
      <c r="H57" s="136"/>
      <c r="I57" s="136"/>
      <c r="J57" s="137" t="s">
        <v>105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9"/>
      <c r="C60" s="140"/>
      <c r="D60" s="141" t="s">
        <v>362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363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364</v>
      </c>
      <c r="E62" s="147"/>
      <c r="F62" s="147"/>
      <c r="G62" s="147"/>
      <c r="H62" s="147"/>
      <c r="I62" s="147"/>
      <c r="J62" s="148">
        <f>J88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111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5" t="str">
        <f>E7</f>
        <v>Biokoridor BK 1 v k.ú. Radišov</v>
      </c>
      <c r="F72" s="356"/>
      <c r="G72" s="356"/>
      <c r="H72" s="356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100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4" t="str">
        <f>E9</f>
        <v>VON - Vedlejší a ostatní náklady</v>
      </c>
      <c r="F74" s="357"/>
      <c r="G74" s="357"/>
      <c r="H74" s="357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1. 3. 2023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>Pavlíček Ondřej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112</v>
      </c>
      <c r="D81" s="153" t="s">
        <v>56</v>
      </c>
      <c r="E81" s="153" t="s">
        <v>52</v>
      </c>
      <c r="F81" s="153" t="s">
        <v>53</v>
      </c>
      <c r="G81" s="153" t="s">
        <v>113</v>
      </c>
      <c r="H81" s="153" t="s">
        <v>114</v>
      </c>
      <c r="I81" s="153" t="s">
        <v>115</v>
      </c>
      <c r="J81" s="153" t="s">
        <v>105</v>
      </c>
      <c r="K81" s="154" t="s">
        <v>116</v>
      </c>
      <c r="L81" s="155"/>
      <c r="M81" s="67" t="s">
        <v>19</v>
      </c>
      <c r="N81" s="68" t="s">
        <v>41</v>
      </c>
      <c r="O81" s="68" t="s">
        <v>117</v>
      </c>
      <c r="P81" s="68" t="s">
        <v>118</v>
      </c>
      <c r="Q81" s="68" t="s">
        <v>119</v>
      </c>
      <c r="R81" s="68" t="s">
        <v>120</v>
      </c>
      <c r="S81" s="68" t="s">
        <v>121</v>
      </c>
      <c r="T81" s="69" t="s">
        <v>122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9" customHeight="1">
      <c r="A82" s="33"/>
      <c r="B82" s="34"/>
      <c r="C82" s="74" t="s">
        <v>123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0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106</v>
      </c>
      <c r="BK82" s="160">
        <f>BK83</f>
        <v>0</v>
      </c>
    </row>
    <row r="83" spans="1:65" s="12" customFormat="1" ht="25.9" customHeight="1">
      <c r="B83" s="161"/>
      <c r="C83" s="162"/>
      <c r="D83" s="163" t="s">
        <v>70</v>
      </c>
      <c r="E83" s="164" t="s">
        <v>365</v>
      </c>
      <c r="F83" s="164" t="s">
        <v>366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P84+P88</f>
        <v>0</v>
      </c>
      <c r="Q83" s="169"/>
      <c r="R83" s="170">
        <f>R84+R88</f>
        <v>0</v>
      </c>
      <c r="S83" s="169"/>
      <c r="T83" s="171">
        <f>T84+T88</f>
        <v>0</v>
      </c>
      <c r="AR83" s="172" t="s">
        <v>165</v>
      </c>
      <c r="AT83" s="173" t="s">
        <v>70</v>
      </c>
      <c r="AU83" s="173" t="s">
        <v>71</v>
      </c>
      <c r="AY83" s="172" t="s">
        <v>126</v>
      </c>
      <c r="BK83" s="174">
        <f>BK84+BK88</f>
        <v>0</v>
      </c>
    </row>
    <row r="84" spans="1:65" s="12" customFormat="1" ht="22.9" customHeight="1">
      <c r="B84" s="161"/>
      <c r="C84" s="162"/>
      <c r="D84" s="163" t="s">
        <v>70</v>
      </c>
      <c r="E84" s="175" t="s">
        <v>367</v>
      </c>
      <c r="F84" s="175" t="s">
        <v>368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SUM(P85:P87)</f>
        <v>0</v>
      </c>
      <c r="Q84" s="169"/>
      <c r="R84" s="170">
        <f>SUM(R85:R87)</f>
        <v>0</v>
      </c>
      <c r="S84" s="169"/>
      <c r="T84" s="171">
        <f>SUM(T85:T87)</f>
        <v>0</v>
      </c>
      <c r="AR84" s="172" t="s">
        <v>165</v>
      </c>
      <c r="AT84" s="173" t="s">
        <v>70</v>
      </c>
      <c r="AU84" s="173" t="s">
        <v>79</v>
      </c>
      <c r="AY84" s="172" t="s">
        <v>126</v>
      </c>
      <c r="BK84" s="174">
        <f>SUM(BK85:BK87)</f>
        <v>0</v>
      </c>
    </row>
    <row r="85" spans="1:65" s="2" customFormat="1" ht="16.5" customHeight="1">
      <c r="A85" s="33"/>
      <c r="B85" s="34"/>
      <c r="C85" s="177" t="s">
        <v>79</v>
      </c>
      <c r="D85" s="177" t="s">
        <v>128</v>
      </c>
      <c r="E85" s="178" t="s">
        <v>369</v>
      </c>
      <c r="F85" s="179" t="s">
        <v>370</v>
      </c>
      <c r="G85" s="180" t="s">
        <v>371</v>
      </c>
      <c r="H85" s="181">
        <v>1</v>
      </c>
      <c r="I85" s="182"/>
      <c r="J85" s="183">
        <f>ROUND(I85*H85,2)</f>
        <v>0</v>
      </c>
      <c r="K85" s="179" t="s">
        <v>19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372</v>
      </c>
      <c r="AT85" s="188" t="s">
        <v>128</v>
      </c>
      <c r="AU85" s="188" t="s">
        <v>82</v>
      </c>
      <c r="AY85" s="16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79</v>
      </c>
      <c r="BK85" s="189">
        <f>ROUND(I85*H85,2)</f>
        <v>0</v>
      </c>
      <c r="BL85" s="16" t="s">
        <v>372</v>
      </c>
      <c r="BM85" s="188" t="s">
        <v>373</v>
      </c>
    </row>
    <row r="86" spans="1:65" s="2" customFormat="1" ht="11.25">
      <c r="A86" s="33"/>
      <c r="B86" s="34"/>
      <c r="C86" s="35"/>
      <c r="D86" s="190" t="s">
        <v>135</v>
      </c>
      <c r="E86" s="35"/>
      <c r="F86" s="191" t="s">
        <v>374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135</v>
      </c>
      <c r="AU86" s="16" t="s">
        <v>82</v>
      </c>
    </row>
    <row r="87" spans="1:65" s="2" customFormat="1" ht="48.75">
      <c r="A87" s="33"/>
      <c r="B87" s="34"/>
      <c r="C87" s="35"/>
      <c r="D87" s="190" t="s">
        <v>146</v>
      </c>
      <c r="E87" s="35"/>
      <c r="F87" s="208" t="s">
        <v>375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146</v>
      </c>
      <c r="AU87" s="16" t="s">
        <v>82</v>
      </c>
    </row>
    <row r="88" spans="1:65" s="12" customFormat="1" ht="22.9" customHeight="1">
      <c r="B88" s="161"/>
      <c r="C88" s="162"/>
      <c r="D88" s="163" t="s">
        <v>70</v>
      </c>
      <c r="E88" s="175" t="s">
        <v>376</v>
      </c>
      <c r="F88" s="175" t="s">
        <v>377</v>
      </c>
      <c r="G88" s="162"/>
      <c r="H88" s="162"/>
      <c r="I88" s="165"/>
      <c r="J88" s="176">
        <f>BK88</f>
        <v>0</v>
      </c>
      <c r="K88" s="162"/>
      <c r="L88" s="167"/>
      <c r="M88" s="168"/>
      <c r="N88" s="169"/>
      <c r="O88" s="169"/>
      <c r="P88" s="170">
        <f>SUM(P89:P97)</f>
        <v>0</v>
      </c>
      <c r="Q88" s="169"/>
      <c r="R88" s="170">
        <f>SUM(R89:R97)</f>
        <v>0</v>
      </c>
      <c r="S88" s="169"/>
      <c r="T88" s="171">
        <f>SUM(T89:T97)</f>
        <v>0</v>
      </c>
      <c r="AR88" s="172" t="s">
        <v>133</v>
      </c>
      <c r="AT88" s="173" t="s">
        <v>70</v>
      </c>
      <c r="AU88" s="173" t="s">
        <v>79</v>
      </c>
      <c r="AY88" s="172" t="s">
        <v>126</v>
      </c>
      <c r="BK88" s="174">
        <f>SUM(BK89:BK97)</f>
        <v>0</v>
      </c>
    </row>
    <row r="89" spans="1:65" s="2" customFormat="1" ht="16.5" customHeight="1">
      <c r="A89" s="33"/>
      <c r="B89" s="34"/>
      <c r="C89" s="177" t="s">
        <v>82</v>
      </c>
      <c r="D89" s="177" t="s">
        <v>128</v>
      </c>
      <c r="E89" s="178" t="s">
        <v>378</v>
      </c>
      <c r="F89" s="179" t="s">
        <v>379</v>
      </c>
      <c r="G89" s="180" t="s">
        <v>371</v>
      </c>
      <c r="H89" s="181">
        <v>1</v>
      </c>
      <c r="I89" s="182"/>
      <c r="J89" s="183">
        <f>ROUND(I89*H89,2)</f>
        <v>0</v>
      </c>
      <c r="K89" s="179" t="s">
        <v>19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372</v>
      </c>
      <c r="AT89" s="188" t="s">
        <v>128</v>
      </c>
      <c r="AU89" s="188" t="s">
        <v>82</v>
      </c>
      <c r="AY89" s="16" t="s">
        <v>126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79</v>
      </c>
      <c r="BK89" s="189">
        <f>ROUND(I89*H89,2)</f>
        <v>0</v>
      </c>
      <c r="BL89" s="16" t="s">
        <v>372</v>
      </c>
      <c r="BM89" s="188" t="s">
        <v>380</v>
      </c>
    </row>
    <row r="90" spans="1:65" s="2" customFormat="1" ht="11.25">
      <c r="A90" s="33"/>
      <c r="B90" s="34"/>
      <c r="C90" s="35"/>
      <c r="D90" s="190" t="s">
        <v>135</v>
      </c>
      <c r="E90" s="35"/>
      <c r="F90" s="191" t="s">
        <v>379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135</v>
      </c>
      <c r="AU90" s="16" t="s">
        <v>82</v>
      </c>
    </row>
    <row r="91" spans="1:65" s="2" customFormat="1" ht="19.5">
      <c r="A91" s="33"/>
      <c r="B91" s="34"/>
      <c r="C91" s="35"/>
      <c r="D91" s="190" t="s">
        <v>146</v>
      </c>
      <c r="E91" s="35"/>
      <c r="F91" s="208" t="s">
        <v>381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146</v>
      </c>
      <c r="AU91" s="16" t="s">
        <v>82</v>
      </c>
    </row>
    <row r="92" spans="1:65" s="2" customFormat="1" ht="16.5" customHeight="1">
      <c r="A92" s="33"/>
      <c r="B92" s="34"/>
      <c r="C92" s="177" t="s">
        <v>149</v>
      </c>
      <c r="D92" s="177" t="s">
        <v>128</v>
      </c>
      <c r="E92" s="178" t="s">
        <v>382</v>
      </c>
      <c r="F92" s="179" t="s">
        <v>383</v>
      </c>
      <c r="G92" s="180" t="s">
        <v>207</v>
      </c>
      <c r="H92" s="181">
        <v>2</v>
      </c>
      <c r="I92" s="182"/>
      <c r="J92" s="183">
        <f>ROUND(I92*H92,2)</f>
        <v>0</v>
      </c>
      <c r="K92" s="179" t="s">
        <v>19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372</v>
      </c>
      <c r="AT92" s="188" t="s">
        <v>128</v>
      </c>
      <c r="AU92" s="188" t="s">
        <v>82</v>
      </c>
      <c r="AY92" s="16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79</v>
      </c>
      <c r="BK92" s="189">
        <f>ROUND(I92*H92,2)</f>
        <v>0</v>
      </c>
      <c r="BL92" s="16" t="s">
        <v>372</v>
      </c>
      <c r="BM92" s="188" t="s">
        <v>384</v>
      </c>
    </row>
    <row r="93" spans="1:65" s="2" customFormat="1" ht="11.25">
      <c r="A93" s="33"/>
      <c r="B93" s="34"/>
      <c r="C93" s="35"/>
      <c r="D93" s="190" t="s">
        <v>135</v>
      </c>
      <c r="E93" s="35"/>
      <c r="F93" s="191" t="s">
        <v>383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135</v>
      </c>
      <c r="AU93" s="16" t="s">
        <v>82</v>
      </c>
    </row>
    <row r="94" spans="1:65" s="2" customFormat="1" ht="48.75">
      <c r="A94" s="33"/>
      <c r="B94" s="34"/>
      <c r="C94" s="35"/>
      <c r="D94" s="190" t="s">
        <v>146</v>
      </c>
      <c r="E94" s="35"/>
      <c r="F94" s="208" t="s">
        <v>385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146</v>
      </c>
      <c r="AU94" s="16" t="s">
        <v>82</v>
      </c>
    </row>
    <row r="95" spans="1:65" s="2" customFormat="1" ht="16.5" customHeight="1">
      <c r="A95" s="33"/>
      <c r="B95" s="34"/>
      <c r="C95" s="177" t="s">
        <v>133</v>
      </c>
      <c r="D95" s="177" t="s">
        <v>128</v>
      </c>
      <c r="E95" s="178" t="s">
        <v>386</v>
      </c>
      <c r="F95" s="179" t="s">
        <v>387</v>
      </c>
      <c r="G95" s="180" t="s">
        <v>371</v>
      </c>
      <c r="H95" s="181">
        <v>1</v>
      </c>
      <c r="I95" s="182"/>
      <c r="J95" s="183">
        <f>ROUND(I95*H95,2)</f>
        <v>0</v>
      </c>
      <c r="K95" s="179" t="s">
        <v>19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372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372</v>
      </c>
      <c r="BM95" s="188" t="s">
        <v>388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387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47" s="2" customFormat="1" ht="29.25">
      <c r="A97" s="33"/>
      <c r="B97" s="34"/>
      <c r="C97" s="35"/>
      <c r="D97" s="190" t="s">
        <v>146</v>
      </c>
      <c r="E97" s="35"/>
      <c r="F97" s="208" t="s">
        <v>389</v>
      </c>
      <c r="G97" s="35"/>
      <c r="H97" s="35"/>
      <c r="I97" s="192"/>
      <c r="J97" s="35"/>
      <c r="K97" s="35"/>
      <c r="L97" s="38"/>
      <c r="M97" s="219"/>
      <c r="N97" s="220"/>
      <c r="O97" s="221"/>
      <c r="P97" s="221"/>
      <c r="Q97" s="221"/>
      <c r="R97" s="221"/>
      <c r="S97" s="221"/>
      <c r="T97" s="22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47" s="2" customFormat="1" ht="6.95" customHeight="1">
      <c r="A98" s="33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38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sheetProtection algorithmName="SHA-512" hashValue="bhHR7C7VcEejH3vx2BJa/Sl3VVpb1uzPj4cgmdYQ2hbMR2AjqhzEkPjzPGl6LnxHRrid32Kvmb2KlmKnVAnHQg==" saltValue="lR3aMPPrNzC16GYYXIsBIo51r8svpnX7q5rAza90tMXpiTmAMRVazXmchaoE9FdnkCp4jSm8hT/l8HRZ3yelMA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9" t="s">
        <v>390</v>
      </c>
      <c r="D3" s="359"/>
      <c r="E3" s="359"/>
      <c r="F3" s="359"/>
      <c r="G3" s="359"/>
      <c r="H3" s="359"/>
      <c r="I3" s="359"/>
      <c r="J3" s="359"/>
      <c r="K3" s="228"/>
    </row>
    <row r="4" spans="2:11" s="1" customFormat="1" ht="25.5" customHeight="1">
      <c r="B4" s="229"/>
      <c r="C4" s="364" t="s">
        <v>391</v>
      </c>
      <c r="D4" s="364"/>
      <c r="E4" s="364"/>
      <c r="F4" s="364"/>
      <c r="G4" s="364"/>
      <c r="H4" s="364"/>
      <c r="I4" s="364"/>
      <c r="J4" s="36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63" t="s">
        <v>392</v>
      </c>
      <c r="D6" s="363"/>
      <c r="E6" s="363"/>
      <c r="F6" s="363"/>
      <c r="G6" s="363"/>
      <c r="H6" s="363"/>
      <c r="I6" s="363"/>
      <c r="J6" s="363"/>
      <c r="K6" s="230"/>
    </row>
    <row r="7" spans="2:11" s="1" customFormat="1" ht="15" customHeight="1">
      <c r="B7" s="233"/>
      <c r="C7" s="363" t="s">
        <v>393</v>
      </c>
      <c r="D7" s="363"/>
      <c r="E7" s="363"/>
      <c r="F7" s="363"/>
      <c r="G7" s="363"/>
      <c r="H7" s="363"/>
      <c r="I7" s="363"/>
      <c r="J7" s="36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63" t="s">
        <v>394</v>
      </c>
      <c r="D9" s="363"/>
      <c r="E9" s="363"/>
      <c r="F9" s="363"/>
      <c r="G9" s="363"/>
      <c r="H9" s="363"/>
      <c r="I9" s="363"/>
      <c r="J9" s="363"/>
      <c r="K9" s="230"/>
    </row>
    <row r="10" spans="2:11" s="1" customFormat="1" ht="15" customHeight="1">
      <c r="B10" s="233"/>
      <c r="C10" s="232"/>
      <c r="D10" s="363" t="s">
        <v>395</v>
      </c>
      <c r="E10" s="363"/>
      <c r="F10" s="363"/>
      <c r="G10" s="363"/>
      <c r="H10" s="363"/>
      <c r="I10" s="363"/>
      <c r="J10" s="363"/>
      <c r="K10" s="230"/>
    </row>
    <row r="11" spans="2:11" s="1" customFormat="1" ht="15" customHeight="1">
      <c r="B11" s="233"/>
      <c r="C11" s="234"/>
      <c r="D11" s="363" t="s">
        <v>396</v>
      </c>
      <c r="E11" s="363"/>
      <c r="F11" s="363"/>
      <c r="G11" s="363"/>
      <c r="H11" s="363"/>
      <c r="I11" s="363"/>
      <c r="J11" s="36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397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63" t="s">
        <v>398</v>
      </c>
      <c r="E15" s="363"/>
      <c r="F15" s="363"/>
      <c r="G15" s="363"/>
      <c r="H15" s="363"/>
      <c r="I15" s="363"/>
      <c r="J15" s="363"/>
      <c r="K15" s="230"/>
    </row>
    <row r="16" spans="2:11" s="1" customFormat="1" ht="15" customHeight="1">
      <c r="B16" s="233"/>
      <c r="C16" s="234"/>
      <c r="D16" s="363" t="s">
        <v>399</v>
      </c>
      <c r="E16" s="363"/>
      <c r="F16" s="363"/>
      <c r="G16" s="363"/>
      <c r="H16" s="363"/>
      <c r="I16" s="363"/>
      <c r="J16" s="363"/>
      <c r="K16" s="230"/>
    </row>
    <row r="17" spans="2:11" s="1" customFormat="1" ht="15" customHeight="1">
      <c r="B17" s="233"/>
      <c r="C17" s="234"/>
      <c r="D17" s="363" t="s">
        <v>400</v>
      </c>
      <c r="E17" s="363"/>
      <c r="F17" s="363"/>
      <c r="G17" s="363"/>
      <c r="H17" s="363"/>
      <c r="I17" s="363"/>
      <c r="J17" s="363"/>
      <c r="K17" s="230"/>
    </row>
    <row r="18" spans="2:11" s="1" customFormat="1" ht="15" customHeight="1">
      <c r="B18" s="233"/>
      <c r="C18" s="234"/>
      <c r="D18" s="234"/>
      <c r="E18" s="236" t="s">
        <v>78</v>
      </c>
      <c r="F18" s="363" t="s">
        <v>401</v>
      </c>
      <c r="G18" s="363"/>
      <c r="H18" s="363"/>
      <c r="I18" s="363"/>
      <c r="J18" s="363"/>
      <c r="K18" s="230"/>
    </row>
    <row r="19" spans="2:11" s="1" customFormat="1" ht="15" customHeight="1">
      <c r="B19" s="233"/>
      <c r="C19" s="234"/>
      <c r="D19" s="234"/>
      <c r="E19" s="236" t="s">
        <v>402</v>
      </c>
      <c r="F19" s="363" t="s">
        <v>403</v>
      </c>
      <c r="G19" s="363"/>
      <c r="H19" s="363"/>
      <c r="I19" s="363"/>
      <c r="J19" s="363"/>
      <c r="K19" s="230"/>
    </row>
    <row r="20" spans="2:11" s="1" customFormat="1" ht="15" customHeight="1">
      <c r="B20" s="233"/>
      <c r="C20" s="234"/>
      <c r="D20" s="234"/>
      <c r="E20" s="236" t="s">
        <v>404</v>
      </c>
      <c r="F20" s="363" t="s">
        <v>405</v>
      </c>
      <c r="G20" s="363"/>
      <c r="H20" s="363"/>
      <c r="I20" s="363"/>
      <c r="J20" s="363"/>
      <c r="K20" s="230"/>
    </row>
    <row r="21" spans="2:11" s="1" customFormat="1" ht="15" customHeight="1">
      <c r="B21" s="233"/>
      <c r="C21" s="234"/>
      <c r="D21" s="234"/>
      <c r="E21" s="236" t="s">
        <v>96</v>
      </c>
      <c r="F21" s="363" t="s">
        <v>97</v>
      </c>
      <c r="G21" s="363"/>
      <c r="H21" s="363"/>
      <c r="I21" s="363"/>
      <c r="J21" s="363"/>
      <c r="K21" s="230"/>
    </row>
    <row r="22" spans="2:11" s="1" customFormat="1" ht="15" customHeight="1">
      <c r="B22" s="233"/>
      <c r="C22" s="234"/>
      <c r="D22" s="234"/>
      <c r="E22" s="236" t="s">
        <v>406</v>
      </c>
      <c r="F22" s="363" t="s">
        <v>407</v>
      </c>
      <c r="G22" s="363"/>
      <c r="H22" s="363"/>
      <c r="I22" s="363"/>
      <c r="J22" s="363"/>
      <c r="K22" s="230"/>
    </row>
    <row r="23" spans="2:11" s="1" customFormat="1" ht="15" customHeight="1">
      <c r="B23" s="233"/>
      <c r="C23" s="234"/>
      <c r="D23" s="234"/>
      <c r="E23" s="236" t="s">
        <v>88</v>
      </c>
      <c r="F23" s="363" t="s">
        <v>408</v>
      </c>
      <c r="G23" s="363"/>
      <c r="H23" s="363"/>
      <c r="I23" s="363"/>
      <c r="J23" s="36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63" t="s">
        <v>409</v>
      </c>
      <c r="D25" s="363"/>
      <c r="E25" s="363"/>
      <c r="F25" s="363"/>
      <c r="G25" s="363"/>
      <c r="H25" s="363"/>
      <c r="I25" s="363"/>
      <c r="J25" s="363"/>
      <c r="K25" s="230"/>
    </row>
    <row r="26" spans="2:11" s="1" customFormat="1" ht="15" customHeight="1">
      <c r="B26" s="233"/>
      <c r="C26" s="363" t="s">
        <v>410</v>
      </c>
      <c r="D26" s="363"/>
      <c r="E26" s="363"/>
      <c r="F26" s="363"/>
      <c r="G26" s="363"/>
      <c r="H26" s="363"/>
      <c r="I26" s="363"/>
      <c r="J26" s="363"/>
      <c r="K26" s="230"/>
    </row>
    <row r="27" spans="2:11" s="1" customFormat="1" ht="15" customHeight="1">
      <c r="B27" s="233"/>
      <c r="C27" s="232"/>
      <c r="D27" s="363" t="s">
        <v>411</v>
      </c>
      <c r="E27" s="363"/>
      <c r="F27" s="363"/>
      <c r="G27" s="363"/>
      <c r="H27" s="363"/>
      <c r="I27" s="363"/>
      <c r="J27" s="363"/>
      <c r="K27" s="230"/>
    </row>
    <row r="28" spans="2:11" s="1" customFormat="1" ht="15" customHeight="1">
      <c r="B28" s="233"/>
      <c r="C28" s="234"/>
      <c r="D28" s="363" t="s">
        <v>412</v>
      </c>
      <c r="E28" s="363"/>
      <c r="F28" s="363"/>
      <c r="G28" s="363"/>
      <c r="H28" s="363"/>
      <c r="I28" s="363"/>
      <c r="J28" s="36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63" t="s">
        <v>413</v>
      </c>
      <c r="E30" s="363"/>
      <c r="F30" s="363"/>
      <c r="G30" s="363"/>
      <c r="H30" s="363"/>
      <c r="I30" s="363"/>
      <c r="J30" s="363"/>
      <c r="K30" s="230"/>
    </row>
    <row r="31" spans="2:11" s="1" customFormat="1" ht="15" customHeight="1">
      <c r="B31" s="233"/>
      <c r="C31" s="234"/>
      <c r="D31" s="363" t="s">
        <v>414</v>
      </c>
      <c r="E31" s="363"/>
      <c r="F31" s="363"/>
      <c r="G31" s="363"/>
      <c r="H31" s="363"/>
      <c r="I31" s="363"/>
      <c r="J31" s="36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63" t="s">
        <v>415</v>
      </c>
      <c r="E33" s="363"/>
      <c r="F33" s="363"/>
      <c r="G33" s="363"/>
      <c r="H33" s="363"/>
      <c r="I33" s="363"/>
      <c r="J33" s="363"/>
      <c r="K33" s="230"/>
    </row>
    <row r="34" spans="2:11" s="1" customFormat="1" ht="15" customHeight="1">
      <c r="B34" s="233"/>
      <c r="C34" s="234"/>
      <c r="D34" s="363" t="s">
        <v>416</v>
      </c>
      <c r="E34" s="363"/>
      <c r="F34" s="363"/>
      <c r="G34" s="363"/>
      <c r="H34" s="363"/>
      <c r="I34" s="363"/>
      <c r="J34" s="363"/>
      <c r="K34" s="230"/>
    </row>
    <row r="35" spans="2:11" s="1" customFormat="1" ht="15" customHeight="1">
      <c r="B35" s="233"/>
      <c r="C35" s="234"/>
      <c r="D35" s="363" t="s">
        <v>417</v>
      </c>
      <c r="E35" s="363"/>
      <c r="F35" s="363"/>
      <c r="G35" s="363"/>
      <c r="H35" s="363"/>
      <c r="I35" s="363"/>
      <c r="J35" s="363"/>
      <c r="K35" s="230"/>
    </row>
    <row r="36" spans="2:11" s="1" customFormat="1" ht="15" customHeight="1">
      <c r="B36" s="233"/>
      <c r="C36" s="234"/>
      <c r="D36" s="232"/>
      <c r="E36" s="235" t="s">
        <v>112</v>
      </c>
      <c r="F36" s="232"/>
      <c r="G36" s="363" t="s">
        <v>418</v>
      </c>
      <c r="H36" s="363"/>
      <c r="I36" s="363"/>
      <c r="J36" s="363"/>
      <c r="K36" s="230"/>
    </row>
    <row r="37" spans="2:11" s="1" customFormat="1" ht="30.75" customHeight="1">
      <c r="B37" s="233"/>
      <c r="C37" s="234"/>
      <c r="D37" s="232"/>
      <c r="E37" s="235" t="s">
        <v>419</v>
      </c>
      <c r="F37" s="232"/>
      <c r="G37" s="363" t="s">
        <v>420</v>
      </c>
      <c r="H37" s="363"/>
      <c r="I37" s="363"/>
      <c r="J37" s="363"/>
      <c r="K37" s="230"/>
    </row>
    <row r="38" spans="2:11" s="1" customFormat="1" ht="15" customHeight="1">
      <c r="B38" s="233"/>
      <c r="C38" s="234"/>
      <c r="D38" s="232"/>
      <c r="E38" s="235" t="s">
        <v>52</v>
      </c>
      <c r="F38" s="232"/>
      <c r="G38" s="363" t="s">
        <v>421</v>
      </c>
      <c r="H38" s="363"/>
      <c r="I38" s="363"/>
      <c r="J38" s="363"/>
      <c r="K38" s="230"/>
    </row>
    <row r="39" spans="2:11" s="1" customFormat="1" ht="15" customHeight="1">
      <c r="B39" s="233"/>
      <c r="C39" s="234"/>
      <c r="D39" s="232"/>
      <c r="E39" s="235" t="s">
        <v>53</v>
      </c>
      <c r="F39" s="232"/>
      <c r="G39" s="363" t="s">
        <v>422</v>
      </c>
      <c r="H39" s="363"/>
      <c r="I39" s="363"/>
      <c r="J39" s="363"/>
      <c r="K39" s="230"/>
    </row>
    <row r="40" spans="2:11" s="1" customFormat="1" ht="15" customHeight="1">
      <c r="B40" s="233"/>
      <c r="C40" s="234"/>
      <c r="D40" s="232"/>
      <c r="E40" s="235" t="s">
        <v>113</v>
      </c>
      <c r="F40" s="232"/>
      <c r="G40" s="363" t="s">
        <v>423</v>
      </c>
      <c r="H40" s="363"/>
      <c r="I40" s="363"/>
      <c r="J40" s="363"/>
      <c r="K40" s="230"/>
    </row>
    <row r="41" spans="2:11" s="1" customFormat="1" ht="15" customHeight="1">
      <c r="B41" s="233"/>
      <c r="C41" s="234"/>
      <c r="D41" s="232"/>
      <c r="E41" s="235" t="s">
        <v>114</v>
      </c>
      <c r="F41" s="232"/>
      <c r="G41" s="363" t="s">
        <v>424</v>
      </c>
      <c r="H41" s="363"/>
      <c r="I41" s="363"/>
      <c r="J41" s="363"/>
      <c r="K41" s="230"/>
    </row>
    <row r="42" spans="2:11" s="1" customFormat="1" ht="15" customHeight="1">
      <c r="B42" s="233"/>
      <c r="C42" s="234"/>
      <c r="D42" s="232"/>
      <c r="E42" s="235" t="s">
        <v>425</v>
      </c>
      <c r="F42" s="232"/>
      <c r="G42" s="363" t="s">
        <v>426</v>
      </c>
      <c r="H42" s="363"/>
      <c r="I42" s="363"/>
      <c r="J42" s="363"/>
      <c r="K42" s="230"/>
    </row>
    <row r="43" spans="2:11" s="1" customFormat="1" ht="15" customHeight="1">
      <c r="B43" s="233"/>
      <c r="C43" s="234"/>
      <c r="D43" s="232"/>
      <c r="E43" s="235"/>
      <c r="F43" s="232"/>
      <c r="G43" s="363" t="s">
        <v>427</v>
      </c>
      <c r="H43" s="363"/>
      <c r="I43" s="363"/>
      <c r="J43" s="363"/>
      <c r="K43" s="230"/>
    </row>
    <row r="44" spans="2:11" s="1" customFormat="1" ht="15" customHeight="1">
      <c r="B44" s="233"/>
      <c r="C44" s="234"/>
      <c r="D44" s="232"/>
      <c r="E44" s="235" t="s">
        <v>428</v>
      </c>
      <c r="F44" s="232"/>
      <c r="G44" s="363" t="s">
        <v>429</v>
      </c>
      <c r="H44" s="363"/>
      <c r="I44" s="363"/>
      <c r="J44" s="363"/>
      <c r="K44" s="230"/>
    </row>
    <row r="45" spans="2:11" s="1" customFormat="1" ht="15" customHeight="1">
      <c r="B45" s="233"/>
      <c r="C45" s="234"/>
      <c r="D45" s="232"/>
      <c r="E45" s="235" t="s">
        <v>116</v>
      </c>
      <c r="F45" s="232"/>
      <c r="G45" s="363" t="s">
        <v>430</v>
      </c>
      <c r="H45" s="363"/>
      <c r="I45" s="363"/>
      <c r="J45" s="36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63" t="s">
        <v>431</v>
      </c>
      <c r="E47" s="363"/>
      <c r="F47" s="363"/>
      <c r="G47" s="363"/>
      <c r="H47" s="363"/>
      <c r="I47" s="363"/>
      <c r="J47" s="363"/>
      <c r="K47" s="230"/>
    </row>
    <row r="48" spans="2:11" s="1" customFormat="1" ht="15" customHeight="1">
      <c r="B48" s="233"/>
      <c r="C48" s="234"/>
      <c r="D48" s="234"/>
      <c r="E48" s="363" t="s">
        <v>432</v>
      </c>
      <c r="F48" s="363"/>
      <c r="G48" s="363"/>
      <c r="H48" s="363"/>
      <c r="I48" s="363"/>
      <c r="J48" s="363"/>
      <c r="K48" s="230"/>
    </row>
    <row r="49" spans="2:11" s="1" customFormat="1" ht="15" customHeight="1">
      <c r="B49" s="233"/>
      <c r="C49" s="234"/>
      <c r="D49" s="234"/>
      <c r="E49" s="363" t="s">
        <v>433</v>
      </c>
      <c r="F49" s="363"/>
      <c r="G49" s="363"/>
      <c r="H49" s="363"/>
      <c r="I49" s="363"/>
      <c r="J49" s="363"/>
      <c r="K49" s="230"/>
    </row>
    <row r="50" spans="2:11" s="1" customFormat="1" ht="15" customHeight="1">
      <c r="B50" s="233"/>
      <c r="C50" s="234"/>
      <c r="D50" s="234"/>
      <c r="E50" s="363" t="s">
        <v>434</v>
      </c>
      <c r="F50" s="363"/>
      <c r="G50" s="363"/>
      <c r="H50" s="363"/>
      <c r="I50" s="363"/>
      <c r="J50" s="363"/>
      <c r="K50" s="230"/>
    </row>
    <row r="51" spans="2:11" s="1" customFormat="1" ht="15" customHeight="1">
      <c r="B51" s="233"/>
      <c r="C51" s="234"/>
      <c r="D51" s="363" t="s">
        <v>435</v>
      </c>
      <c r="E51" s="363"/>
      <c r="F51" s="363"/>
      <c r="G51" s="363"/>
      <c r="H51" s="363"/>
      <c r="I51" s="363"/>
      <c r="J51" s="363"/>
      <c r="K51" s="230"/>
    </row>
    <row r="52" spans="2:11" s="1" customFormat="1" ht="25.5" customHeight="1">
      <c r="B52" s="229"/>
      <c r="C52" s="364" t="s">
        <v>436</v>
      </c>
      <c r="D52" s="364"/>
      <c r="E52" s="364"/>
      <c r="F52" s="364"/>
      <c r="G52" s="364"/>
      <c r="H52" s="364"/>
      <c r="I52" s="364"/>
      <c r="J52" s="36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63" t="s">
        <v>437</v>
      </c>
      <c r="D54" s="363"/>
      <c r="E54" s="363"/>
      <c r="F54" s="363"/>
      <c r="G54" s="363"/>
      <c r="H54" s="363"/>
      <c r="I54" s="363"/>
      <c r="J54" s="363"/>
      <c r="K54" s="230"/>
    </row>
    <row r="55" spans="2:11" s="1" customFormat="1" ht="15" customHeight="1">
      <c r="B55" s="229"/>
      <c r="C55" s="363" t="s">
        <v>438</v>
      </c>
      <c r="D55" s="363"/>
      <c r="E55" s="363"/>
      <c r="F55" s="363"/>
      <c r="G55" s="363"/>
      <c r="H55" s="363"/>
      <c r="I55" s="363"/>
      <c r="J55" s="36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63" t="s">
        <v>439</v>
      </c>
      <c r="D57" s="363"/>
      <c r="E57" s="363"/>
      <c r="F57" s="363"/>
      <c r="G57" s="363"/>
      <c r="H57" s="363"/>
      <c r="I57" s="363"/>
      <c r="J57" s="363"/>
      <c r="K57" s="230"/>
    </row>
    <row r="58" spans="2:11" s="1" customFormat="1" ht="15" customHeight="1">
      <c r="B58" s="229"/>
      <c r="C58" s="234"/>
      <c r="D58" s="363" t="s">
        <v>440</v>
      </c>
      <c r="E58" s="363"/>
      <c r="F58" s="363"/>
      <c r="G58" s="363"/>
      <c r="H58" s="363"/>
      <c r="I58" s="363"/>
      <c r="J58" s="363"/>
      <c r="K58" s="230"/>
    </row>
    <row r="59" spans="2:11" s="1" customFormat="1" ht="15" customHeight="1">
      <c r="B59" s="229"/>
      <c r="C59" s="234"/>
      <c r="D59" s="363" t="s">
        <v>441</v>
      </c>
      <c r="E59" s="363"/>
      <c r="F59" s="363"/>
      <c r="G59" s="363"/>
      <c r="H59" s="363"/>
      <c r="I59" s="363"/>
      <c r="J59" s="363"/>
      <c r="K59" s="230"/>
    </row>
    <row r="60" spans="2:11" s="1" customFormat="1" ht="15" customHeight="1">
      <c r="B60" s="229"/>
      <c r="C60" s="234"/>
      <c r="D60" s="363" t="s">
        <v>442</v>
      </c>
      <c r="E60" s="363"/>
      <c r="F60" s="363"/>
      <c r="G60" s="363"/>
      <c r="H60" s="363"/>
      <c r="I60" s="363"/>
      <c r="J60" s="363"/>
      <c r="K60" s="230"/>
    </row>
    <row r="61" spans="2:11" s="1" customFormat="1" ht="15" customHeight="1">
      <c r="B61" s="229"/>
      <c r="C61" s="234"/>
      <c r="D61" s="363" t="s">
        <v>443</v>
      </c>
      <c r="E61" s="363"/>
      <c r="F61" s="363"/>
      <c r="G61" s="363"/>
      <c r="H61" s="363"/>
      <c r="I61" s="363"/>
      <c r="J61" s="363"/>
      <c r="K61" s="230"/>
    </row>
    <row r="62" spans="2:11" s="1" customFormat="1" ht="15" customHeight="1">
      <c r="B62" s="229"/>
      <c r="C62" s="234"/>
      <c r="D62" s="365" t="s">
        <v>444</v>
      </c>
      <c r="E62" s="365"/>
      <c r="F62" s="365"/>
      <c r="G62" s="365"/>
      <c r="H62" s="365"/>
      <c r="I62" s="365"/>
      <c r="J62" s="365"/>
      <c r="K62" s="230"/>
    </row>
    <row r="63" spans="2:11" s="1" customFormat="1" ht="15" customHeight="1">
      <c r="B63" s="229"/>
      <c r="C63" s="234"/>
      <c r="D63" s="363" t="s">
        <v>445</v>
      </c>
      <c r="E63" s="363"/>
      <c r="F63" s="363"/>
      <c r="G63" s="363"/>
      <c r="H63" s="363"/>
      <c r="I63" s="363"/>
      <c r="J63" s="36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63" t="s">
        <v>446</v>
      </c>
      <c r="E65" s="363"/>
      <c r="F65" s="363"/>
      <c r="G65" s="363"/>
      <c r="H65" s="363"/>
      <c r="I65" s="363"/>
      <c r="J65" s="363"/>
      <c r="K65" s="230"/>
    </row>
    <row r="66" spans="2:11" s="1" customFormat="1" ht="15" customHeight="1">
      <c r="B66" s="229"/>
      <c r="C66" s="234"/>
      <c r="D66" s="365" t="s">
        <v>447</v>
      </c>
      <c r="E66" s="365"/>
      <c r="F66" s="365"/>
      <c r="G66" s="365"/>
      <c r="H66" s="365"/>
      <c r="I66" s="365"/>
      <c r="J66" s="365"/>
      <c r="K66" s="230"/>
    </row>
    <row r="67" spans="2:11" s="1" customFormat="1" ht="15" customHeight="1">
      <c r="B67" s="229"/>
      <c r="C67" s="234"/>
      <c r="D67" s="363" t="s">
        <v>448</v>
      </c>
      <c r="E67" s="363"/>
      <c r="F67" s="363"/>
      <c r="G67" s="363"/>
      <c r="H67" s="363"/>
      <c r="I67" s="363"/>
      <c r="J67" s="363"/>
      <c r="K67" s="230"/>
    </row>
    <row r="68" spans="2:11" s="1" customFormat="1" ht="15" customHeight="1">
      <c r="B68" s="229"/>
      <c r="C68" s="234"/>
      <c r="D68" s="363" t="s">
        <v>449</v>
      </c>
      <c r="E68" s="363"/>
      <c r="F68" s="363"/>
      <c r="G68" s="363"/>
      <c r="H68" s="363"/>
      <c r="I68" s="363"/>
      <c r="J68" s="363"/>
      <c r="K68" s="230"/>
    </row>
    <row r="69" spans="2:11" s="1" customFormat="1" ht="15" customHeight="1">
      <c r="B69" s="229"/>
      <c r="C69" s="234"/>
      <c r="D69" s="363" t="s">
        <v>450</v>
      </c>
      <c r="E69" s="363"/>
      <c r="F69" s="363"/>
      <c r="G69" s="363"/>
      <c r="H69" s="363"/>
      <c r="I69" s="363"/>
      <c r="J69" s="363"/>
      <c r="K69" s="230"/>
    </row>
    <row r="70" spans="2:11" s="1" customFormat="1" ht="15" customHeight="1">
      <c r="B70" s="229"/>
      <c r="C70" s="234"/>
      <c r="D70" s="363" t="s">
        <v>451</v>
      </c>
      <c r="E70" s="363"/>
      <c r="F70" s="363"/>
      <c r="G70" s="363"/>
      <c r="H70" s="363"/>
      <c r="I70" s="363"/>
      <c r="J70" s="36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8" t="s">
        <v>452</v>
      </c>
      <c r="D75" s="358"/>
      <c r="E75" s="358"/>
      <c r="F75" s="358"/>
      <c r="G75" s="358"/>
      <c r="H75" s="358"/>
      <c r="I75" s="358"/>
      <c r="J75" s="358"/>
      <c r="K75" s="247"/>
    </row>
    <row r="76" spans="2:11" s="1" customFormat="1" ht="17.25" customHeight="1">
      <c r="B76" s="246"/>
      <c r="C76" s="248" t="s">
        <v>453</v>
      </c>
      <c r="D76" s="248"/>
      <c r="E76" s="248"/>
      <c r="F76" s="248" t="s">
        <v>454</v>
      </c>
      <c r="G76" s="249"/>
      <c r="H76" s="248" t="s">
        <v>53</v>
      </c>
      <c r="I76" s="248" t="s">
        <v>56</v>
      </c>
      <c r="J76" s="248" t="s">
        <v>455</v>
      </c>
      <c r="K76" s="247"/>
    </row>
    <row r="77" spans="2:11" s="1" customFormat="1" ht="17.25" customHeight="1">
      <c r="B77" s="246"/>
      <c r="C77" s="250" t="s">
        <v>456</v>
      </c>
      <c r="D77" s="250"/>
      <c r="E77" s="250"/>
      <c r="F77" s="251" t="s">
        <v>457</v>
      </c>
      <c r="G77" s="252"/>
      <c r="H77" s="250"/>
      <c r="I77" s="250"/>
      <c r="J77" s="250" t="s">
        <v>458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52</v>
      </c>
      <c r="D79" s="255"/>
      <c r="E79" s="255"/>
      <c r="F79" s="256" t="s">
        <v>459</v>
      </c>
      <c r="G79" s="257"/>
      <c r="H79" s="235" t="s">
        <v>460</v>
      </c>
      <c r="I79" s="235" t="s">
        <v>461</v>
      </c>
      <c r="J79" s="235">
        <v>20</v>
      </c>
      <c r="K79" s="247"/>
    </row>
    <row r="80" spans="2:11" s="1" customFormat="1" ht="15" customHeight="1">
      <c r="B80" s="246"/>
      <c r="C80" s="235" t="s">
        <v>462</v>
      </c>
      <c r="D80" s="235"/>
      <c r="E80" s="235"/>
      <c r="F80" s="256" t="s">
        <v>459</v>
      </c>
      <c r="G80" s="257"/>
      <c r="H80" s="235" t="s">
        <v>463</v>
      </c>
      <c r="I80" s="235" t="s">
        <v>461</v>
      </c>
      <c r="J80" s="235">
        <v>120</v>
      </c>
      <c r="K80" s="247"/>
    </row>
    <row r="81" spans="2:11" s="1" customFormat="1" ht="15" customHeight="1">
      <c r="B81" s="258"/>
      <c r="C81" s="235" t="s">
        <v>464</v>
      </c>
      <c r="D81" s="235"/>
      <c r="E81" s="235"/>
      <c r="F81" s="256" t="s">
        <v>465</v>
      </c>
      <c r="G81" s="257"/>
      <c r="H81" s="235" t="s">
        <v>466</v>
      </c>
      <c r="I81" s="235" t="s">
        <v>461</v>
      </c>
      <c r="J81" s="235">
        <v>50</v>
      </c>
      <c r="K81" s="247"/>
    </row>
    <row r="82" spans="2:11" s="1" customFormat="1" ht="15" customHeight="1">
      <c r="B82" s="258"/>
      <c r="C82" s="235" t="s">
        <v>467</v>
      </c>
      <c r="D82" s="235"/>
      <c r="E82" s="235"/>
      <c r="F82" s="256" t="s">
        <v>459</v>
      </c>
      <c r="G82" s="257"/>
      <c r="H82" s="235" t="s">
        <v>468</v>
      </c>
      <c r="I82" s="235" t="s">
        <v>469</v>
      </c>
      <c r="J82" s="235"/>
      <c r="K82" s="247"/>
    </row>
    <row r="83" spans="2:11" s="1" customFormat="1" ht="15" customHeight="1">
      <c r="B83" s="258"/>
      <c r="C83" s="259" t="s">
        <v>470</v>
      </c>
      <c r="D83" s="259"/>
      <c r="E83" s="259"/>
      <c r="F83" s="260" t="s">
        <v>465</v>
      </c>
      <c r="G83" s="259"/>
      <c r="H83" s="259" t="s">
        <v>471</v>
      </c>
      <c r="I83" s="259" t="s">
        <v>461</v>
      </c>
      <c r="J83" s="259">
        <v>15</v>
      </c>
      <c r="K83" s="247"/>
    </row>
    <row r="84" spans="2:11" s="1" customFormat="1" ht="15" customHeight="1">
      <c r="B84" s="258"/>
      <c r="C84" s="259" t="s">
        <v>472</v>
      </c>
      <c r="D84" s="259"/>
      <c r="E84" s="259"/>
      <c r="F84" s="260" t="s">
        <v>465</v>
      </c>
      <c r="G84" s="259"/>
      <c r="H84" s="259" t="s">
        <v>473</v>
      </c>
      <c r="I84" s="259" t="s">
        <v>461</v>
      </c>
      <c r="J84" s="259">
        <v>15</v>
      </c>
      <c r="K84" s="247"/>
    </row>
    <row r="85" spans="2:11" s="1" customFormat="1" ht="15" customHeight="1">
      <c r="B85" s="258"/>
      <c r="C85" s="259" t="s">
        <v>474</v>
      </c>
      <c r="D85" s="259"/>
      <c r="E85" s="259"/>
      <c r="F85" s="260" t="s">
        <v>465</v>
      </c>
      <c r="G85" s="259"/>
      <c r="H85" s="259" t="s">
        <v>475</v>
      </c>
      <c r="I85" s="259" t="s">
        <v>461</v>
      </c>
      <c r="J85" s="259">
        <v>20</v>
      </c>
      <c r="K85" s="247"/>
    </row>
    <row r="86" spans="2:11" s="1" customFormat="1" ht="15" customHeight="1">
      <c r="B86" s="258"/>
      <c r="C86" s="259" t="s">
        <v>476</v>
      </c>
      <c r="D86" s="259"/>
      <c r="E86" s="259"/>
      <c r="F86" s="260" t="s">
        <v>465</v>
      </c>
      <c r="G86" s="259"/>
      <c r="H86" s="259" t="s">
        <v>477</v>
      </c>
      <c r="I86" s="259" t="s">
        <v>461</v>
      </c>
      <c r="J86" s="259">
        <v>20</v>
      </c>
      <c r="K86" s="247"/>
    </row>
    <row r="87" spans="2:11" s="1" customFormat="1" ht="15" customHeight="1">
      <c r="B87" s="258"/>
      <c r="C87" s="235" t="s">
        <v>478</v>
      </c>
      <c r="D87" s="235"/>
      <c r="E87" s="235"/>
      <c r="F87" s="256" t="s">
        <v>465</v>
      </c>
      <c r="G87" s="257"/>
      <c r="H87" s="235" t="s">
        <v>479</v>
      </c>
      <c r="I87" s="235" t="s">
        <v>461</v>
      </c>
      <c r="J87" s="235">
        <v>50</v>
      </c>
      <c r="K87" s="247"/>
    </row>
    <row r="88" spans="2:11" s="1" customFormat="1" ht="15" customHeight="1">
      <c r="B88" s="258"/>
      <c r="C88" s="235" t="s">
        <v>480</v>
      </c>
      <c r="D88" s="235"/>
      <c r="E88" s="235"/>
      <c r="F88" s="256" t="s">
        <v>465</v>
      </c>
      <c r="G88" s="257"/>
      <c r="H88" s="235" t="s">
        <v>481</v>
      </c>
      <c r="I88" s="235" t="s">
        <v>461</v>
      </c>
      <c r="J88" s="235">
        <v>20</v>
      </c>
      <c r="K88" s="247"/>
    </row>
    <row r="89" spans="2:11" s="1" customFormat="1" ht="15" customHeight="1">
      <c r="B89" s="258"/>
      <c r="C89" s="235" t="s">
        <v>482</v>
      </c>
      <c r="D89" s="235"/>
      <c r="E89" s="235"/>
      <c r="F89" s="256" t="s">
        <v>465</v>
      </c>
      <c r="G89" s="257"/>
      <c r="H89" s="235" t="s">
        <v>483</v>
      </c>
      <c r="I89" s="235" t="s">
        <v>461</v>
      </c>
      <c r="J89" s="235">
        <v>20</v>
      </c>
      <c r="K89" s="247"/>
    </row>
    <row r="90" spans="2:11" s="1" customFormat="1" ht="15" customHeight="1">
      <c r="B90" s="258"/>
      <c r="C90" s="235" t="s">
        <v>484</v>
      </c>
      <c r="D90" s="235"/>
      <c r="E90" s="235"/>
      <c r="F90" s="256" t="s">
        <v>465</v>
      </c>
      <c r="G90" s="257"/>
      <c r="H90" s="235" t="s">
        <v>485</v>
      </c>
      <c r="I90" s="235" t="s">
        <v>461</v>
      </c>
      <c r="J90" s="235">
        <v>50</v>
      </c>
      <c r="K90" s="247"/>
    </row>
    <row r="91" spans="2:11" s="1" customFormat="1" ht="15" customHeight="1">
      <c r="B91" s="258"/>
      <c r="C91" s="235" t="s">
        <v>486</v>
      </c>
      <c r="D91" s="235"/>
      <c r="E91" s="235"/>
      <c r="F91" s="256" t="s">
        <v>465</v>
      </c>
      <c r="G91" s="257"/>
      <c r="H91" s="235" t="s">
        <v>486</v>
      </c>
      <c r="I91" s="235" t="s">
        <v>461</v>
      </c>
      <c r="J91" s="235">
        <v>50</v>
      </c>
      <c r="K91" s="247"/>
    </row>
    <row r="92" spans="2:11" s="1" customFormat="1" ht="15" customHeight="1">
      <c r="B92" s="258"/>
      <c r="C92" s="235" t="s">
        <v>487</v>
      </c>
      <c r="D92" s="235"/>
      <c r="E92" s="235"/>
      <c r="F92" s="256" t="s">
        <v>465</v>
      </c>
      <c r="G92" s="257"/>
      <c r="H92" s="235" t="s">
        <v>488</v>
      </c>
      <c r="I92" s="235" t="s">
        <v>461</v>
      </c>
      <c r="J92" s="235">
        <v>255</v>
      </c>
      <c r="K92" s="247"/>
    </row>
    <row r="93" spans="2:11" s="1" customFormat="1" ht="15" customHeight="1">
      <c r="B93" s="258"/>
      <c r="C93" s="235" t="s">
        <v>489</v>
      </c>
      <c r="D93" s="235"/>
      <c r="E93" s="235"/>
      <c r="F93" s="256" t="s">
        <v>459</v>
      </c>
      <c r="G93" s="257"/>
      <c r="H93" s="235" t="s">
        <v>490</v>
      </c>
      <c r="I93" s="235" t="s">
        <v>491</v>
      </c>
      <c r="J93" s="235"/>
      <c r="K93" s="247"/>
    </row>
    <row r="94" spans="2:11" s="1" customFormat="1" ht="15" customHeight="1">
      <c r="B94" s="258"/>
      <c r="C94" s="235" t="s">
        <v>492</v>
      </c>
      <c r="D94" s="235"/>
      <c r="E94" s="235"/>
      <c r="F94" s="256" t="s">
        <v>459</v>
      </c>
      <c r="G94" s="257"/>
      <c r="H94" s="235" t="s">
        <v>493</v>
      </c>
      <c r="I94" s="235" t="s">
        <v>494</v>
      </c>
      <c r="J94" s="235"/>
      <c r="K94" s="247"/>
    </row>
    <row r="95" spans="2:11" s="1" customFormat="1" ht="15" customHeight="1">
      <c r="B95" s="258"/>
      <c r="C95" s="235" t="s">
        <v>495</v>
      </c>
      <c r="D95" s="235"/>
      <c r="E95" s="235"/>
      <c r="F95" s="256" t="s">
        <v>459</v>
      </c>
      <c r="G95" s="257"/>
      <c r="H95" s="235" t="s">
        <v>495</v>
      </c>
      <c r="I95" s="235" t="s">
        <v>494</v>
      </c>
      <c r="J95" s="235"/>
      <c r="K95" s="247"/>
    </row>
    <row r="96" spans="2:11" s="1" customFormat="1" ht="15" customHeight="1">
      <c r="B96" s="258"/>
      <c r="C96" s="235" t="s">
        <v>37</v>
      </c>
      <c r="D96" s="235"/>
      <c r="E96" s="235"/>
      <c r="F96" s="256" t="s">
        <v>459</v>
      </c>
      <c r="G96" s="257"/>
      <c r="H96" s="235" t="s">
        <v>496</v>
      </c>
      <c r="I96" s="235" t="s">
        <v>494</v>
      </c>
      <c r="J96" s="235"/>
      <c r="K96" s="247"/>
    </row>
    <row r="97" spans="2:11" s="1" customFormat="1" ht="15" customHeight="1">
      <c r="B97" s="258"/>
      <c r="C97" s="235" t="s">
        <v>47</v>
      </c>
      <c r="D97" s="235"/>
      <c r="E97" s="235"/>
      <c r="F97" s="256" t="s">
        <v>459</v>
      </c>
      <c r="G97" s="257"/>
      <c r="H97" s="235" t="s">
        <v>497</v>
      </c>
      <c r="I97" s="235" t="s">
        <v>494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8" t="s">
        <v>498</v>
      </c>
      <c r="D102" s="358"/>
      <c r="E102" s="358"/>
      <c r="F102" s="358"/>
      <c r="G102" s="358"/>
      <c r="H102" s="358"/>
      <c r="I102" s="358"/>
      <c r="J102" s="358"/>
      <c r="K102" s="247"/>
    </row>
    <row r="103" spans="2:11" s="1" customFormat="1" ht="17.25" customHeight="1">
      <c r="B103" s="246"/>
      <c r="C103" s="248" t="s">
        <v>453</v>
      </c>
      <c r="D103" s="248"/>
      <c r="E103" s="248"/>
      <c r="F103" s="248" t="s">
        <v>454</v>
      </c>
      <c r="G103" s="249"/>
      <c r="H103" s="248" t="s">
        <v>53</v>
      </c>
      <c r="I103" s="248" t="s">
        <v>56</v>
      </c>
      <c r="J103" s="248" t="s">
        <v>455</v>
      </c>
      <c r="K103" s="247"/>
    </row>
    <row r="104" spans="2:11" s="1" customFormat="1" ht="17.25" customHeight="1">
      <c r="B104" s="246"/>
      <c r="C104" s="250" t="s">
        <v>456</v>
      </c>
      <c r="D104" s="250"/>
      <c r="E104" s="250"/>
      <c r="F104" s="251" t="s">
        <v>457</v>
      </c>
      <c r="G104" s="252"/>
      <c r="H104" s="250"/>
      <c r="I104" s="250"/>
      <c r="J104" s="250" t="s">
        <v>458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52</v>
      </c>
      <c r="D106" s="255"/>
      <c r="E106" s="255"/>
      <c r="F106" s="256" t="s">
        <v>459</v>
      </c>
      <c r="G106" s="235"/>
      <c r="H106" s="235" t="s">
        <v>499</v>
      </c>
      <c r="I106" s="235" t="s">
        <v>461</v>
      </c>
      <c r="J106" s="235">
        <v>20</v>
      </c>
      <c r="K106" s="247"/>
    </row>
    <row r="107" spans="2:11" s="1" customFormat="1" ht="15" customHeight="1">
      <c r="B107" s="246"/>
      <c r="C107" s="235" t="s">
        <v>462</v>
      </c>
      <c r="D107" s="235"/>
      <c r="E107" s="235"/>
      <c r="F107" s="256" t="s">
        <v>459</v>
      </c>
      <c r="G107" s="235"/>
      <c r="H107" s="235" t="s">
        <v>499</v>
      </c>
      <c r="I107" s="235" t="s">
        <v>461</v>
      </c>
      <c r="J107" s="235">
        <v>120</v>
      </c>
      <c r="K107" s="247"/>
    </row>
    <row r="108" spans="2:11" s="1" customFormat="1" ht="15" customHeight="1">
      <c r="B108" s="258"/>
      <c r="C108" s="235" t="s">
        <v>464</v>
      </c>
      <c r="D108" s="235"/>
      <c r="E108" s="235"/>
      <c r="F108" s="256" t="s">
        <v>465</v>
      </c>
      <c r="G108" s="235"/>
      <c r="H108" s="235" t="s">
        <v>499</v>
      </c>
      <c r="I108" s="235" t="s">
        <v>461</v>
      </c>
      <c r="J108" s="235">
        <v>50</v>
      </c>
      <c r="K108" s="247"/>
    </row>
    <row r="109" spans="2:11" s="1" customFormat="1" ht="15" customHeight="1">
      <c r="B109" s="258"/>
      <c r="C109" s="235" t="s">
        <v>467</v>
      </c>
      <c r="D109" s="235"/>
      <c r="E109" s="235"/>
      <c r="F109" s="256" t="s">
        <v>459</v>
      </c>
      <c r="G109" s="235"/>
      <c r="H109" s="235" t="s">
        <v>499</v>
      </c>
      <c r="I109" s="235" t="s">
        <v>469</v>
      </c>
      <c r="J109" s="235"/>
      <c r="K109" s="247"/>
    </row>
    <row r="110" spans="2:11" s="1" customFormat="1" ht="15" customHeight="1">
      <c r="B110" s="258"/>
      <c r="C110" s="235" t="s">
        <v>478</v>
      </c>
      <c r="D110" s="235"/>
      <c r="E110" s="235"/>
      <c r="F110" s="256" t="s">
        <v>465</v>
      </c>
      <c r="G110" s="235"/>
      <c r="H110" s="235" t="s">
        <v>499</v>
      </c>
      <c r="I110" s="235" t="s">
        <v>461</v>
      </c>
      <c r="J110" s="235">
        <v>50</v>
      </c>
      <c r="K110" s="247"/>
    </row>
    <row r="111" spans="2:11" s="1" customFormat="1" ht="15" customHeight="1">
      <c r="B111" s="258"/>
      <c r="C111" s="235" t="s">
        <v>486</v>
      </c>
      <c r="D111" s="235"/>
      <c r="E111" s="235"/>
      <c r="F111" s="256" t="s">
        <v>465</v>
      </c>
      <c r="G111" s="235"/>
      <c r="H111" s="235" t="s">
        <v>499</v>
      </c>
      <c r="I111" s="235" t="s">
        <v>461</v>
      </c>
      <c r="J111" s="235">
        <v>50</v>
      </c>
      <c r="K111" s="247"/>
    </row>
    <row r="112" spans="2:11" s="1" customFormat="1" ht="15" customHeight="1">
      <c r="B112" s="258"/>
      <c r="C112" s="235" t="s">
        <v>484</v>
      </c>
      <c r="D112" s="235"/>
      <c r="E112" s="235"/>
      <c r="F112" s="256" t="s">
        <v>465</v>
      </c>
      <c r="G112" s="235"/>
      <c r="H112" s="235" t="s">
        <v>499</v>
      </c>
      <c r="I112" s="235" t="s">
        <v>461</v>
      </c>
      <c r="J112" s="235">
        <v>50</v>
      </c>
      <c r="K112" s="247"/>
    </row>
    <row r="113" spans="2:11" s="1" customFormat="1" ht="15" customHeight="1">
      <c r="B113" s="258"/>
      <c r="C113" s="235" t="s">
        <v>52</v>
      </c>
      <c r="D113" s="235"/>
      <c r="E113" s="235"/>
      <c r="F113" s="256" t="s">
        <v>459</v>
      </c>
      <c r="G113" s="235"/>
      <c r="H113" s="235" t="s">
        <v>500</v>
      </c>
      <c r="I113" s="235" t="s">
        <v>461</v>
      </c>
      <c r="J113" s="235">
        <v>20</v>
      </c>
      <c r="K113" s="247"/>
    </row>
    <row r="114" spans="2:11" s="1" customFormat="1" ht="15" customHeight="1">
      <c r="B114" s="258"/>
      <c r="C114" s="235" t="s">
        <v>501</v>
      </c>
      <c r="D114" s="235"/>
      <c r="E114" s="235"/>
      <c r="F114" s="256" t="s">
        <v>459</v>
      </c>
      <c r="G114" s="235"/>
      <c r="H114" s="235" t="s">
        <v>502</v>
      </c>
      <c r="I114" s="235" t="s">
        <v>461</v>
      </c>
      <c r="J114" s="235">
        <v>120</v>
      </c>
      <c r="K114" s="247"/>
    </row>
    <row r="115" spans="2:11" s="1" customFormat="1" ht="15" customHeight="1">
      <c r="B115" s="258"/>
      <c r="C115" s="235" t="s">
        <v>37</v>
      </c>
      <c r="D115" s="235"/>
      <c r="E115" s="235"/>
      <c r="F115" s="256" t="s">
        <v>459</v>
      </c>
      <c r="G115" s="235"/>
      <c r="H115" s="235" t="s">
        <v>503</v>
      </c>
      <c r="I115" s="235" t="s">
        <v>494</v>
      </c>
      <c r="J115" s="235"/>
      <c r="K115" s="247"/>
    </row>
    <row r="116" spans="2:11" s="1" customFormat="1" ht="15" customHeight="1">
      <c r="B116" s="258"/>
      <c r="C116" s="235" t="s">
        <v>47</v>
      </c>
      <c r="D116" s="235"/>
      <c r="E116" s="235"/>
      <c r="F116" s="256" t="s">
        <v>459</v>
      </c>
      <c r="G116" s="235"/>
      <c r="H116" s="235" t="s">
        <v>504</v>
      </c>
      <c r="I116" s="235" t="s">
        <v>494</v>
      </c>
      <c r="J116" s="235"/>
      <c r="K116" s="247"/>
    </row>
    <row r="117" spans="2:11" s="1" customFormat="1" ht="15" customHeight="1">
      <c r="B117" s="258"/>
      <c r="C117" s="235" t="s">
        <v>56</v>
      </c>
      <c r="D117" s="235"/>
      <c r="E117" s="235"/>
      <c r="F117" s="256" t="s">
        <v>459</v>
      </c>
      <c r="G117" s="235"/>
      <c r="H117" s="235" t="s">
        <v>505</v>
      </c>
      <c r="I117" s="235" t="s">
        <v>506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9" t="s">
        <v>507</v>
      </c>
      <c r="D122" s="359"/>
      <c r="E122" s="359"/>
      <c r="F122" s="359"/>
      <c r="G122" s="359"/>
      <c r="H122" s="359"/>
      <c r="I122" s="359"/>
      <c r="J122" s="359"/>
      <c r="K122" s="275"/>
    </row>
    <row r="123" spans="2:11" s="1" customFormat="1" ht="17.25" customHeight="1">
      <c r="B123" s="276"/>
      <c r="C123" s="248" t="s">
        <v>453</v>
      </c>
      <c r="D123" s="248"/>
      <c r="E123" s="248"/>
      <c r="F123" s="248" t="s">
        <v>454</v>
      </c>
      <c r="G123" s="249"/>
      <c r="H123" s="248" t="s">
        <v>53</v>
      </c>
      <c r="I123" s="248" t="s">
        <v>56</v>
      </c>
      <c r="J123" s="248" t="s">
        <v>455</v>
      </c>
      <c r="K123" s="277"/>
    </row>
    <row r="124" spans="2:11" s="1" customFormat="1" ht="17.25" customHeight="1">
      <c r="B124" s="276"/>
      <c r="C124" s="250" t="s">
        <v>456</v>
      </c>
      <c r="D124" s="250"/>
      <c r="E124" s="250"/>
      <c r="F124" s="251" t="s">
        <v>457</v>
      </c>
      <c r="G124" s="252"/>
      <c r="H124" s="250"/>
      <c r="I124" s="250"/>
      <c r="J124" s="250" t="s">
        <v>458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462</v>
      </c>
      <c r="D126" s="255"/>
      <c r="E126" s="255"/>
      <c r="F126" s="256" t="s">
        <v>459</v>
      </c>
      <c r="G126" s="235"/>
      <c r="H126" s="235" t="s">
        <v>499</v>
      </c>
      <c r="I126" s="235" t="s">
        <v>461</v>
      </c>
      <c r="J126" s="235">
        <v>120</v>
      </c>
      <c r="K126" s="281"/>
    </row>
    <row r="127" spans="2:11" s="1" customFormat="1" ht="15" customHeight="1">
      <c r="B127" s="278"/>
      <c r="C127" s="235" t="s">
        <v>508</v>
      </c>
      <c r="D127" s="235"/>
      <c r="E127" s="235"/>
      <c r="F127" s="256" t="s">
        <v>459</v>
      </c>
      <c r="G127" s="235"/>
      <c r="H127" s="235" t="s">
        <v>509</v>
      </c>
      <c r="I127" s="235" t="s">
        <v>461</v>
      </c>
      <c r="J127" s="235" t="s">
        <v>510</v>
      </c>
      <c r="K127" s="281"/>
    </row>
    <row r="128" spans="2:11" s="1" customFormat="1" ht="15" customHeight="1">
      <c r="B128" s="278"/>
      <c r="C128" s="235" t="s">
        <v>88</v>
      </c>
      <c r="D128" s="235"/>
      <c r="E128" s="235"/>
      <c r="F128" s="256" t="s">
        <v>459</v>
      </c>
      <c r="G128" s="235"/>
      <c r="H128" s="235" t="s">
        <v>511</v>
      </c>
      <c r="I128" s="235" t="s">
        <v>461</v>
      </c>
      <c r="J128" s="235" t="s">
        <v>510</v>
      </c>
      <c r="K128" s="281"/>
    </row>
    <row r="129" spans="2:11" s="1" customFormat="1" ht="15" customHeight="1">
      <c r="B129" s="278"/>
      <c r="C129" s="235" t="s">
        <v>470</v>
      </c>
      <c r="D129" s="235"/>
      <c r="E129" s="235"/>
      <c r="F129" s="256" t="s">
        <v>465</v>
      </c>
      <c r="G129" s="235"/>
      <c r="H129" s="235" t="s">
        <v>471</v>
      </c>
      <c r="I129" s="235" t="s">
        <v>461</v>
      </c>
      <c r="J129" s="235">
        <v>15</v>
      </c>
      <c r="K129" s="281"/>
    </row>
    <row r="130" spans="2:11" s="1" customFormat="1" ht="15" customHeight="1">
      <c r="B130" s="278"/>
      <c r="C130" s="259" t="s">
        <v>472</v>
      </c>
      <c r="D130" s="259"/>
      <c r="E130" s="259"/>
      <c r="F130" s="260" t="s">
        <v>465</v>
      </c>
      <c r="G130" s="259"/>
      <c r="H130" s="259" t="s">
        <v>473</v>
      </c>
      <c r="I130" s="259" t="s">
        <v>461</v>
      </c>
      <c r="J130" s="259">
        <v>15</v>
      </c>
      <c r="K130" s="281"/>
    </row>
    <row r="131" spans="2:11" s="1" customFormat="1" ht="15" customHeight="1">
      <c r="B131" s="278"/>
      <c r="C131" s="259" t="s">
        <v>474</v>
      </c>
      <c r="D131" s="259"/>
      <c r="E131" s="259"/>
      <c r="F131" s="260" t="s">
        <v>465</v>
      </c>
      <c r="G131" s="259"/>
      <c r="H131" s="259" t="s">
        <v>475</v>
      </c>
      <c r="I131" s="259" t="s">
        <v>461</v>
      </c>
      <c r="J131" s="259">
        <v>20</v>
      </c>
      <c r="K131" s="281"/>
    </row>
    <row r="132" spans="2:11" s="1" customFormat="1" ht="15" customHeight="1">
      <c r="B132" s="278"/>
      <c r="C132" s="259" t="s">
        <v>476</v>
      </c>
      <c r="D132" s="259"/>
      <c r="E132" s="259"/>
      <c r="F132" s="260" t="s">
        <v>465</v>
      </c>
      <c r="G132" s="259"/>
      <c r="H132" s="259" t="s">
        <v>477</v>
      </c>
      <c r="I132" s="259" t="s">
        <v>461</v>
      </c>
      <c r="J132" s="259">
        <v>20</v>
      </c>
      <c r="K132" s="281"/>
    </row>
    <row r="133" spans="2:11" s="1" customFormat="1" ht="15" customHeight="1">
      <c r="B133" s="278"/>
      <c r="C133" s="235" t="s">
        <v>464</v>
      </c>
      <c r="D133" s="235"/>
      <c r="E133" s="235"/>
      <c r="F133" s="256" t="s">
        <v>465</v>
      </c>
      <c r="G133" s="235"/>
      <c r="H133" s="235" t="s">
        <v>499</v>
      </c>
      <c r="I133" s="235" t="s">
        <v>461</v>
      </c>
      <c r="J133" s="235">
        <v>50</v>
      </c>
      <c r="K133" s="281"/>
    </row>
    <row r="134" spans="2:11" s="1" customFormat="1" ht="15" customHeight="1">
      <c r="B134" s="278"/>
      <c r="C134" s="235" t="s">
        <v>478</v>
      </c>
      <c r="D134" s="235"/>
      <c r="E134" s="235"/>
      <c r="F134" s="256" t="s">
        <v>465</v>
      </c>
      <c r="G134" s="235"/>
      <c r="H134" s="235" t="s">
        <v>499</v>
      </c>
      <c r="I134" s="235" t="s">
        <v>461</v>
      </c>
      <c r="J134" s="235">
        <v>50</v>
      </c>
      <c r="K134" s="281"/>
    </row>
    <row r="135" spans="2:11" s="1" customFormat="1" ht="15" customHeight="1">
      <c r="B135" s="278"/>
      <c r="C135" s="235" t="s">
        <v>484</v>
      </c>
      <c r="D135" s="235"/>
      <c r="E135" s="235"/>
      <c r="F135" s="256" t="s">
        <v>465</v>
      </c>
      <c r="G135" s="235"/>
      <c r="H135" s="235" t="s">
        <v>499</v>
      </c>
      <c r="I135" s="235" t="s">
        <v>461</v>
      </c>
      <c r="J135" s="235">
        <v>50</v>
      </c>
      <c r="K135" s="281"/>
    </row>
    <row r="136" spans="2:11" s="1" customFormat="1" ht="15" customHeight="1">
      <c r="B136" s="278"/>
      <c r="C136" s="235" t="s">
        <v>486</v>
      </c>
      <c r="D136" s="235"/>
      <c r="E136" s="235"/>
      <c r="F136" s="256" t="s">
        <v>465</v>
      </c>
      <c r="G136" s="235"/>
      <c r="H136" s="235" t="s">
        <v>499</v>
      </c>
      <c r="I136" s="235" t="s">
        <v>461</v>
      </c>
      <c r="J136" s="235">
        <v>50</v>
      </c>
      <c r="K136" s="281"/>
    </row>
    <row r="137" spans="2:11" s="1" customFormat="1" ht="15" customHeight="1">
      <c r="B137" s="278"/>
      <c r="C137" s="235" t="s">
        <v>487</v>
      </c>
      <c r="D137" s="235"/>
      <c r="E137" s="235"/>
      <c r="F137" s="256" t="s">
        <v>465</v>
      </c>
      <c r="G137" s="235"/>
      <c r="H137" s="235" t="s">
        <v>512</v>
      </c>
      <c r="I137" s="235" t="s">
        <v>461</v>
      </c>
      <c r="J137" s="235">
        <v>255</v>
      </c>
      <c r="K137" s="281"/>
    </row>
    <row r="138" spans="2:11" s="1" customFormat="1" ht="15" customHeight="1">
      <c r="B138" s="278"/>
      <c r="C138" s="235" t="s">
        <v>489</v>
      </c>
      <c r="D138" s="235"/>
      <c r="E138" s="235"/>
      <c r="F138" s="256" t="s">
        <v>459</v>
      </c>
      <c r="G138" s="235"/>
      <c r="H138" s="235" t="s">
        <v>513</v>
      </c>
      <c r="I138" s="235" t="s">
        <v>491</v>
      </c>
      <c r="J138" s="235"/>
      <c r="K138" s="281"/>
    </row>
    <row r="139" spans="2:11" s="1" customFormat="1" ht="15" customHeight="1">
      <c r="B139" s="278"/>
      <c r="C139" s="235" t="s">
        <v>492</v>
      </c>
      <c r="D139" s="235"/>
      <c r="E139" s="235"/>
      <c r="F139" s="256" t="s">
        <v>459</v>
      </c>
      <c r="G139" s="235"/>
      <c r="H139" s="235" t="s">
        <v>514</v>
      </c>
      <c r="I139" s="235" t="s">
        <v>494</v>
      </c>
      <c r="J139" s="235"/>
      <c r="K139" s="281"/>
    </row>
    <row r="140" spans="2:11" s="1" customFormat="1" ht="15" customHeight="1">
      <c r="B140" s="278"/>
      <c r="C140" s="235" t="s">
        <v>495</v>
      </c>
      <c r="D140" s="235"/>
      <c r="E140" s="235"/>
      <c r="F140" s="256" t="s">
        <v>459</v>
      </c>
      <c r="G140" s="235"/>
      <c r="H140" s="235" t="s">
        <v>495</v>
      </c>
      <c r="I140" s="235" t="s">
        <v>494</v>
      </c>
      <c r="J140" s="235"/>
      <c r="K140" s="281"/>
    </row>
    <row r="141" spans="2:11" s="1" customFormat="1" ht="15" customHeight="1">
      <c r="B141" s="278"/>
      <c r="C141" s="235" t="s">
        <v>37</v>
      </c>
      <c r="D141" s="235"/>
      <c r="E141" s="235"/>
      <c r="F141" s="256" t="s">
        <v>459</v>
      </c>
      <c r="G141" s="235"/>
      <c r="H141" s="235" t="s">
        <v>515</v>
      </c>
      <c r="I141" s="235" t="s">
        <v>494</v>
      </c>
      <c r="J141" s="235"/>
      <c r="K141" s="281"/>
    </row>
    <row r="142" spans="2:11" s="1" customFormat="1" ht="15" customHeight="1">
      <c r="B142" s="278"/>
      <c r="C142" s="235" t="s">
        <v>516</v>
      </c>
      <c r="D142" s="235"/>
      <c r="E142" s="235"/>
      <c r="F142" s="256" t="s">
        <v>459</v>
      </c>
      <c r="G142" s="235"/>
      <c r="H142" s="235" t="s">
        <v>517</v>
      </c>
      <c r="I142" s="235" t="s">
        <v>494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8" t="s">
        <v>518</v>
      </c>
      <c r="D147" s="358"/>
      <c r="E147" s="358"/>
      <c r="F147" s="358"/>
      <c r="G147" s="358"/>
      <c r="H147" s="358"/>
      <c r="I147" s="358"/>
      <c r="J147" s="358"/>
      <c r="K147" s="247"/>
    </row>
    <row r="148" spans="2:11" s="1" customFormat="1" ht="17.25" customHeight="1">
      <c r="B148" s="246"/>
      <c r="C148" s="248" t="s">
        <v>453</v>
      </c>
      <c r="D148" s="248"/>
      <c r="E148" s="248"/>
      <c r="F148" s="248" t="s">
        <v>454</v>
      </c>
      <c r="G148" s="249"/>
      <c r="H148" s="248" t="s">
        <v>53</v>
      </c>
      <c r="I148" s="248" t="s">
        <v>56</v>
      </c>
      <c r="J148" s="248" t="s">
        <v>455</v>
      </c>
      <c r="K148" s="247"/>
    </row>
    <row r="149" spans="2:11" s="1" customFormat="1" ht="17.25" customHeight="1">
      <c r="B149" s="246"/>
      <c r="C149" s="250" t="s">
        <v>456</v>
      </c>
      <c r="D149" s="250"/>
      <c r="E149" s="250"/>
      <c r="F149" s="251" t="s">
        <v>457</v>
      </c>
      <c r="G149" s="252"/>
      <c r="H149" s="250"/>
      <c r="I149" s="250"/>
      <c r="J149" s="250" t="s">
        <v>458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462</v>
      </c>
      <c r="D151" s="235"/>
      <c r="E151" s="235"/>
      <c r="F151" s="286" t="s">
        <v>459</v>
      </c>
      <c r="G151" s="235"/>
      <c r="H151" s="285" t="s">
        <v>499</v>
      </c>
      <c r="I151" s="285" t="s">
        <v>461</v>
      </c>
      <c r="J151" s="285">
        <v>120</v>
      </c>
      <c r="K151" s="281"/>
    </row>
    <row r="152" spans="2:11" s="1" customFormat="1" ht="15" customHeight="1">
      <c r="B152" s="258"/>
      <c r="C152" s="285" t="s">
        <v>508</v>
      </c>
      <c r="D152" s="235"/>
      <c r="E152" s="235"/>
      <c r="F152" s="286" t="s">
        <v>459</v>
      </c>
      <c r="G152" s="235"/>
      <c r="H152" s="285" t="s">
        <v>519</v>
      </c>
      <c r="I152" s="285" t="s">
        <v>461</v>
      </c>
      <c r="J152" s="285" t="s">
        <v>510</v>
      </c>
      <c r="K152" s="281"/>
    </row>
    <row r="153" spans="2:11" s="1" customFormat="1" ht="15" customHeight="1">
      <c r="B153" s="258"/>
      <c r="C153" s="285" t="s">
        <v>88</v>
      </c>
      <c r="D153" s="235"/>
      <c r="E153" s="235"/>
      <c r="F153" s="286" t="s">
        <v>459</v>
      </c>
      <c r="G153" s="235"/>
      <c r="H153" s="285" t="s">
        <v>520</v>
      </c>
      <c r="I153" s="285" t="s">
        <v>461</v>
      </c>
      <c r="J153" s="285" t="s">
        <v>510</v>
      </c>
      <c r="K153" s="281"/>
    </row>
    <row r="154" spans="2:11" s="1" customFormat="1" ht="15" customHeight="1">
      <c r="B154" s="258"/>
      <c r="C154" s="285" t="s">
        <v>464</v>
      </c>
      <c r="D154" s="235"/>
      <c r="E154" s="235"/>
      <c r="F154" s="286" t="s">
        <v>465</v>
      </c>
      <c r="G154" s="235"/>
      <c r="H154" s="285" t="s">
        <v>499</v>
      </c>
      <c r="I154" s="285" t="s">
        <v>461</v>
      </c>
      <c r="J154" s="285">
        <v>50</v>
      </c>
      <c r="K154" s="281"/>
    </row>
    <row r="155" spans="2:11" s="1" customFormat="1" ht="15" customHeight="1">
      <c r="B155" s="258"/>
      <c r="C155" s="285" t="s">
        <v>467</v>
      </c>
      <c r="D155" s="235"/>
      <c r="E155" s="235"/>
      <c r="F155" s="286" t="s">
        <v>459</v>
      </c>
      <c r="G155" s="235"/>
      <c r="H155" s="285" t="s">
        <v>499</v>
      </c>
      <c r="I155" s="285" t="s">
        <v>469</v>
      </c>
      <c r="J155" s="285"/>
      <c r="K155" s="281"/>
    </row>
    <row r="156" spans="2:11" s="1" customFormat="1" ht="15" customHeight="1">
      <c r="B156" s="258"/>
      <c r="C156" s="285" t="s">
        <v>478</v>
      </c>
      <c r="D156" s="235"/>
      <c r="E156" s="235"/>
      <c r="F156" s="286" t="s">
        <v>465</v>
      </c>
      <c r="G156" s="235"/>
      <c r="H156" s="285" t="s">
        <v>499</v>
      </c>
      <c r="I156" s="285" t="s">
        <v>461</v>
      </c>
      <c r="J156" s="285">
        <v>50</v>
      </c>
      <c r="K156" s="281"/>
    </row>
    <row r="157" spans="2:11" s="1" customFormat="1" ht="15" customHeight="1">
      <c r="B157" s="258"/>
      <c r="C157" s="285" t="s">
        <v>486</v>
      </c>
      <c r="D157" s="235"/>
      <c r="E157" s="235"/>
      <c r="F157" s="286" t="s">
        <v>465</v>
      </c>
      <c r="G157" s="235"/>
      <c r="H157" s="285" t="s">
        <v>499</v>
      </c>
      <c r="I157" s="285" t="s">
        <v>461</v>
      </c>
      <c r="J157" s="285">
        <v>50</v>
      </c>
      <c r="K157" s="281"/>
    </row>
    <row r="158" spans="2:11" s="1" customFormat="1" ht="15" customHeight="1">
      <c r="B158" s="258"/>
      <c r="C158" s="285" t="s">
        <v>484</v>
      </c>
      <c r="D158" s="235"/>
      <c r="E158" s="235"/>
      <c r="F158" s="286" t="s">
        <v>465</v>
      </c>
      <c r="G158" s="235"/>
      <c r="H158" s="285" t="s">
        <v>499</v>
      </c>
      <c r="I158" s="285" t="s">
        <v>461</v>
      </c>
      <c r="J158" s="285">
        <v>50</v>
      </c>
      <c r="K158" s="281"/>
    </row>
    <row r="159" spans="2:11" s="1" customFormat="1" ht="15" customHeight="1">
      <c r="B159" s="258"/>
      <c r="C159" s="285" t="s">
        <v>104</v>
      </c>
      <c r="D159" s="235"/>
      <c r="E159" s="235"/>
      <c r="F159" s="286" t="s">
        <v>459</v>
      </c>
      <c r="G159" s="235"/>
      <c r="H159" s="285" t="s">
        <v>521</v>
      </c>
      <c r="I159" s="285" t="s">
        <v>461</v>
      </c>
      <c r="J159" s="285" t="s">
        <v>522</v>
      </c>
      <c r="K159" s="281"/>
    </row>
    <row r="160" spans="2:11" s="1" customFormat="1" ht="15" customHeight="1">
      <c r="B160" s="258"/>
      <c r="C160" s="285" t="s">
        <v>523</v>
      </c>
      <c r="D160" s="235"/>
      <c r="E160" s="235"/>
      <c r="F160" s="286" t="s">
        <v>459</v>
      </c>
      <c r="G160" s="235"/>
      <c r="H160" s="285" t="s">
        <v>524</v>
      </c>
      <c r="I160" s="285" t="s">
        <v>494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9" t="s">
        <v>525</v>
      </c>
      <c r="D165" s="359"/>
      <c r="E165" s="359"/>
      <c r="F165" s="359"/>
      <c r="G165" s="359"/>
      <c r="H165" s="359"/>
      <c r="I165" s="359"/>
      <c r="J165" s="359"/>
      <c r="K165" s="228"/>
    </row>
    <row r="166" spans="2:11" s="1" customFormat="1" ht="17.25" customHeight="1">
      <c r="B166" s="227"/>
      <c r="C166" s="248" t="s">
        <v>453</v>
      </c>
      <c r="D166" s="248"/>
      <c r="E166" s="248"/>
      <c r="F166" s="248" t="s">
        <v>454</v>
      </c>
      <c r="G166" s="290"/>
      <c r="H166" s="291" t="s">
        <v>53</v>
      </c>
      <c r="I166" s="291" t="s">
        <v>56</v>
      </c>
      <c r="J166" s="248" t="s">
        <v>455</v>
      </c>
      <c r="K166" s="228"/>
    </row>
    <row r="167" spans="2:11" s="1" customFormat="1" ht="17.25" customHeight="1">
      <c r="B167" s="229"/>
      <c r="C167" s="250" t="s">
        <v>456</v>
      </c>
      <c r="D167" s="250"/>
      <c r="E167" s="250"/>
      <c r="F167" s="251" t="s">
        <v>457</v>
      </c>
      <c r="G167" s="292"/>
      <c r="H167" s="293"/>
      <c r="I167" s="293"/>
      <c r="J167" s="250" t="s">
        <v>458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462</v>
      </c>
      <c r="D169" s="235"/>
      <c r="E169" s="235"/>
      <c r="F169" s="256" t="s">
        <v>459</v>
      </c>
      <c r="G169" s="235"/>
      <c r="H169" s="235" t="s">
        <v>499</v>
      </c>
      <c r="I169" s="235" t="s">
        <v>461</v>
      </c>
      <c r="J169" s="235">
        <v>120</v>
      </c>
      <c r="K169" s="281"/>
    </row>
    <row r="170" spans="2:11" s="1" customFormat="1" ht="15" customHeight="1">
      <c r="B170" s="258"/>
      <c r="C170" s="235" t="s">
        <v>508</v>
      </c>
      <c r="D170" s="235"/>
      <c r="E170" s="235"/>
      <c r="F170" s="256" t="s">
        <v>459</v>
      </c>
      <c r="G170" s="235"/>
      <c r="H170" s="235" t="s">
        <v>509</v>
      </c>
      <c r="I170" s="235" t="s">
        <v>461</v>
      </c>
      <c r="J170" s="235" t="s">
        <v>510</v>
      </c>
      <c r="K170" s="281"/>
    </row>
    <row r="171" spans="2:11" s="1" customFormat="1" ht="15" customHeight="1">
      <c r="B171" s="258"/>
      <c r="C171" s="235" t="s">
        <v>88</v>
      </c>
      <c r="D171" s="235"/>
      <c r="E171" s="235"/>
      <c r="F171" s="256" t="s">
        <v>459</v>
      </c>
      <c r="G171" s="235"/>
      <c r="H171" s="235" t="s">
        <v>526</v>
      </c>
      <c r="I171" s="235" t="s">
        <v>461</v>
      </c>
      <c r="J171" s="235" t="s">
        <v>510</v>
      </c>
      <c r="K171" s="281"/>
    </row>
    <row r="172" spans="2:11" s="1" customFormat="1" ht="15" customHeight="1">
      <c r="B172" s="258"/>
      <c r="C172" s="235" t="s">
        <v>464</v>
      </c>
      <c r="D172" s="235"/>
      <c r="E172" s="235"/>
      <c r="F172" s="256" t="s">
        <v>465</v>
      </c>
      <c r="G172" s="235"/>
      <c r="H172" s="235" t="s">
        <v>526</v>
      </c>
      <c r="I172" s="235" t="s">
        <v>461</v>
      </c>
      <c r="J172" s="235">
        <v>50</v>
      </c>
      <c r="K172" s="281"/>
    </row>
    <row r="173" spans="2:11" s="1" customFormat="1" ht="15" customHeight="1">
      <c r="B173" s="258"/>
      <c r="C173" s="235" t="s">
        <v>467</v>
      </c>
      <c r="D173" s="235"/>
      <c r="E173" s="235"/>
      <c r="F173" s="256" t="s">
        <v>459</v>
      </c>
      <c r="G173" s="235"/>
      <c r="H173" s="235" t="s">
        <v>526</v>
      </c>
      <c r="I173" s="235" t="s">
        <v>469</v>
      </c>
      <c r="J173" s="235"/>
      <c r="K173" s="281"/>
    </row>
    <row r="174" spans="2:11" s="1" customFormat="1" ht="15" customHeight="1">
      <c r="B174" s="258"/>
      <c r="C174" s="235" t="s">
        <v>478</v>
      </c>
      <c r="D174" s="235"/>
      <c r="E174" s="235"/>
      <c r="F174" s="256" t="s">
        <v>465</v>
      </c>
      <c r="G174" s="235"/>
      <c r="H174" s="235" t="s">
        <v>526</v>
      </c>
      <c r="I174" s="235" t="s">
        <v>461</v>
      </c>
      <c r="J174" s="235">
        <v>50</v>
      </c>
      <c r="K174" s="281"/>
    </row>
    <row r="175" spans="2:11" s="1" customFormat="1" ht="15" customHeight="1">
      <c r="B175" s="258"/>
      <c r="C175" s="235" t="s">
        <v>486</v>
      </c>
      <c r="D175" s="235"/>
      <c r="E175" s="235"/>
      <c r="F175" s="256" t="s">
        <v>465</v>
      </c>
      <c r="G175" s="235"/>
      <c r="H175" s="235" t="s">
        <v>526</v>
      </c>
      <c r="I175" s="235" t="s">
        <v>461</v>
      </c>
      <c r="J175" s="235">
        <v>50</v>
      </c>
      <c r="K175" s="281"/>
    </row>
    <row r="176" spans="2:11" s="1" customFormat="1" ht="15" customHeight="1">
      <c r="B176" s="258"/>
      <c r="C176" s="235" t="s">
        <v>484</v>
      </c>
      <c r="D176" s="235"/>
      <c r="E176" s="235"/>
      <c r="F176" s="256" t="s">
        <v>465</v>
      </c>
      <c r="G176" s="235"/>
      <c r="H176" s="235" t="s">
        <v>526</v>
      </c>
      <c r="I176" s="235" t="s">
        <v>461</v>
      </c>
      <c r="J176" s="235">
        <v>50</v>
      </c>
      <c r="K176" s="281"/>
    </row>
    <row r="177" spans="2:11" s="1" customFormat="1" ht="15" customHeight="1">
      <c r="B177" s="258"/>
      <c r="C177" s="235" t="s">
        <v>112</v>
      </c>
      <c r="D177" s="235"/>
      <c r="E177" s="235"/>
      <c r="F177" s="256" t="s">
        <v>459</v>
      </c>
      <c r="G177" s="235"/>
      <c r="H177" s="235" t="s">
        <v>527</v>
      </c>
      <c r="I177" s="235" t="s">
        <v>528</v>
      </c>
      <c r="J177" s="235"/>
      <c r="K177" s="281"/>
    </row>
    <row r="178" spans="2:11" s="1" customFormat="1" ht="15" customHeight="1">
      <c r="B178" s="258"/>
      <c r="C178" s="235" t="s">
        <v>56</v>
      </c>
      <c r="D178" s="235"/>
      <c r="E178" s="235"/>
      <c r="F178" s="256" t="s">
        <v>459</v>
      </c>
      <c r="G178" s="235"/>
      <c r="H178" s="235" t="s">
        <v>529</v>
      </c>
      <c r="I178" s="235" t="s">
        <v>530</v>
      </c>
      <c r="J178" s="235">
        <v>1</v>
      </c>
      <c r="K178" s="281"/>
    </row>
    <row r="179" spans="2:11" s="1" customFormat="1" ht="15" customHeight="1">
      <c r="B179" s="258"/>
      <c r="C179" s="235" t="s">
        <v>52</v>
      </c>
      <c r="D179" s="235"/>
      <c r="E179" s="235"/>
      <c r="F179" s="256" t="s">
        <v>459</v>
      </c>
      <c r="G179" s="235"/>
      <c r="H179" s="235" t="s">
        <v>531</v>
      </c>
      <c r="I179" s="235" t="s">
        <v>461</v>
      </c>
      <c r="J179" s="235">
        <v>20</v>
      </c>
      <c r="K179" s="281"/>
    </row>
    <row r="180" spans="2:11" s="1" customFormat="1" ht="15" customHeight="1">
      <c r="B180" s="258"/>
      <c r="C180" s="235" t="s">
        <v>53</v>
      </c>
      <c r="D180" s="235"/>
      <c r="E180" s="235"/>
      <c r="F180" s="256" t="s">
        <v>459</v>
      </c>
      <c r="G180" s="235"/>
      <c r="H180" s="235" t="s">
        <v>532</v>
      </c>
      <c r="I180" s="235" t="s">
        <v>461</v>
      </c>
      <c r="J180" s="235">
        <v>255</v>
      </c>
      <c r="K180" s="281"/>
    </row>
    <row r="181" spans="2:11" s="1" customFormat="1" ht="15" customHeight="1">
      <c r="B181" s="258"/>
      <c r="C181" s="235" t="s">
        <v>113</v>
      </c>
      <c r="D181" s="235"/>
      <c r="E181" s="235"/>
      <c r="F181" s="256" t="s">
        <v>459</v>
      </c>
      <c r="G181" s="235"/>
      <c r="H181" s="235" t="s">
        <v>423</v>
      </c>
      <c r="I181" s="235" t="s">
        <v>461</v>
      </c>
      <c r="J181" s="235">
        <v>10</v>
      </c>
      <c r="K181" s="281"/>
    </row>
    <row r="182" spans="2:11" s="1" customFormat="1" ht="15" customHeight="1">
      <c r="B182" s="258"/>
      <c r="C182" s="235" t="s">
        <v>114</v>
      </c>
      <c r="D182" s="235"/>
      <c r="E182" s="235"/>
      <c r="F182" s="256" t="s">
        <v>459</v>
      </c>
      <c r="G182" s="235"/>
      <c r="H182" s="235" t="s">
        <v>533</v>
      </c>
      <c r="I182" s="235" t="s">
        <v>494</v>
      </c>
      <c r="J182" s="235"/>
      <c r="K182" s="281"/>
    </row>
    <row r="183" spans="2:11" s="1" customFormat="1" ht="15" customHeight="1">
      <c r="B183" s="258"/>
      <c r="C183" s="235" t="s">
        <v>534</v>
      </c>
      <c r="D183" s="235"/>
      <c r="E183" s="235"/>
      <c r="F183" s="256" t="s">
        <v>459</v>
      </c>
      <c r="G183" s="235"/>
      <c r="H183" s="235" t="s">
        <v>535</v>
      </c>
      <c r="I183" s="235" t="s">
        <v>494</v>
      </c>
      <c r="J183" s="235"/>
      <c r="K183" s="281"/>
    </row>
    <row r="184" spans="2:11" s="1" customFormat="1" ht="15" customHeight="1">
      <c r="B184" s="258"/>
      <c r="C184" s="235" t="s">
        <v>523</v>
      </c>
      <c r="D184" s="235"/>
      <c r="E184" s="235"/>
      <c r="F184" s="256" t="s">
        <v>459</v>
      </c>
      <c r="G184" s="235"/>
      <c r="H184" s="235" t="s">
        <v>536</v>
      </c>
      <c r="I184" s="235" t="s">
        <v>494</v>
      </c>
      <c r="J184" s="235"/>
      <c r="K184" s="281"/>
    </row>
    <row r="185" spans="2:11" s="1" customFormat="1" ht="15" customHeight="1">
      <c r="B185" s="258"/>
      <c r="C185" s="235" t="s">
        <v>116</v>
      </c>
      <c r="D185" s="235"/>
      <c r="E185" s="235"/>
      <c r="F185" s="256" t="s">
        <v>465</v>
      </c>
      <c r="G185" s="235"/>
      <c r="H185" s="235" t="s">
        <v>537</v>
      </c>
      <c r="I185" s="235" t="s">
        <v>461</v>
      </c>
      <c r="J185" s="235">
        <v>50</v>
      </c>
      <c r="K185" s="281"/>
    </row>
    <row r="186" spans="2:11" s="1" customFormat="1" ht="15" customHeight="1">
      <c r="B186" s="258"/>
      <c r="C186" s="235" t="s">
        <v>538</v>
      </c>
      <c r="D186" s="235"/>
      <c r="E186" s="235"/>
      <c r="F186" s="256" t="s">
        <v>465</v>
      </c>
      <c r="G186" s="235"/>
      <c r="H186" s="235" t="s">
        <v>539</v>
      </c>
      <c r="I186" s="235" t="s">
        <v>540</v>
      </c>
      <c r="J186" s="235"/>
      <c r="K186" s="281"/>
    </row>
    <row r="187" spans="2:11" s="1" customFormat="1" ht="15" customHeight="1">
      <c r="B187" s="258"/>
      <c r="C187" s="235" t="s">
        <v>541</v>
      </c>
      <c r="D187" s="235"/>
      <c r="E187" s="235"/>
      <c r="F187" s="256" t="s">
        <v>465</v>
      </c>
      <c r="G187" s="235"/>
      <c r="H187" s="235" t="s">
        <v>542</v>
      </c>
      <c r="I187" s="235" t="s">
        <v>540</v>
      </c>
      <c r="J187" s="235"/>
      <c r="K187" s="281"/>
    </row>
    <row r="188" spans="2:11" s="1" customFormat="1" ht="15" customHeight="1">
      <c r="B188" s="258"/>
      <c r="C188" s="235" t="s">
        <v>543</v>
      </c>
      <c r="D188" s="235"/>
      <c r="E188" s="235"/>
      <c r="F188" s="256" t="s">
        <v>465</v>
      </c>
      <c r="G188" s="235"/>
      <c r="H188" s="235" t="s">
        <v>544</v>
      </c>
      <c r="I188" s="235" t="s">
        <v>540</v>
      </c>
      <c r="J188" s="235"/>
      <c r="K188" s="281"/>
    </row>
    <row r="189" spans="2:11" s="1" customFormat="1" ht="15" customHeight="1">
      <c r="B189" s="258"/>
      <c r="C189" s="294" t="s">
        <v>545</v>
      </c>
      <c r="D189" s="235"/>
      <c r="E189" s="235"/>
      <c r="F189" s="256" t="s">
        <v>465</v>
      </c>
      <c r="G189" s="235"/>
      <c r="H189" s="235" t="s">
        <v>546</v>
      </c>
      <c r="I189" s="235" t="s">
        <v>547</v>
      </c>
      <c r="J189" s="295" t="s">
        <v>548</v>
      </c>
      <c r="K189" s="281"/>
    </row>
    <row r="190" spans="2:11" s="1" customFormat="1" ht="15" customHeight="1">
      <c r="B190" s="258"/>
      <c r="C190" s="294" t="s">
        <v>41</v>
      </c>
      <c r="D190" s="235"/>
      <c r="E190" s="235"/>
      <c r="F190" s="256" t="s">
        <v>459</v>
      </c>
      <c r="G190" s="235"/>
      <c r="H190" s="232" t="s">
        <v>549</v>
      </c>
      <c r="I190" s="235" t="s">
        <v>550</v>
      </c>
      <c r="J190" s="235"/>
      <c r="K190" s="281"/>
    </row>
    <row r="191" spans="2:11" s="1" customFormat="1" ht="15" customHeight="1">
      <c r="B191" s="258"/>
      <c r="C191" s="294" t="s">
        <v>551</v>
      </c>
      <c r="D191" s="235"/>
      <c r="E191" s="235"/>
      <c r="F191" s="256" t="s">
        <v>459</v>
      </c>
      <c r="G191" s="235"/>
      <c r="H191" s="235" t="s">
        <v>552</v>
      </c>
      <c r="I191" s="235" t="s">
        <v>494</v>
      </c>
      <c r="J191" s="235"/>
      <c r="K191" s="281"/>
    </row>
    <row r="192" spans="2:11" s="1" customFormat="1" ht="15" customHeight="1">
      <c r="B192" s="258"/>
      <c r="C192" s="294" t="s">
        <v>553</v>
      </c>
      <c r="D192" s="235"/>
      <c r="E192" s="235"/>
      <c r="F192" s="256" t="s">
        <v>459</v>
      </c>
      <c r="G192" s="235"/>
      <c r="H192" s="235" t="s">
        <v>554</v>
      </c>
      <c r="I192" s="235" t="s">
        <v>494</v>
      </c>
      <c r="J192" s="235"/>
      <c r="K192" s="281"/>
    </row>
    <row r="193" spans="2:11" s="1" customFormat="1" ht="15" customHeight="1">
      <c r="B193" s="258"/>
      <c r="C193" s="294" t="s">
        <v>555</v>
      </c>
      <c r="D193" s="235"/>
      <c r="E193" s="235"/>
      <c r="F193" s="256" t="s">
        <v>465</v>
      </c>
      <c r="G193" s="235"/>
      <c r="H193" s="235" t="s">
        <v>556</v>
      </c>
      <c r="I193" s="235" t="s">
        <v>494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59" t="s">
        <v>557</v>
      </c>
      <c r="D199" s="359"/>
      <c r="E199" s="359"/>
      <c r="F199" s="359"/>
      <c r="G199" s="359"/>
      <c r="H199" s="359"/>
      <c r="I199" s="359"/>
      <c r="J199" s="359"/>
      <c r="K199" s="228"/>
    </row>
    <row r="200" spans="2:11" s="1" customFormat="1" ht="25.5" customHeight="1">
      <c r="B200" s="227"/>
      <c r="C200" s="297" t="s">
        <v>558</v>
      </c>
      <c r="D200" s="297"/>
      <c r="E200" s="297"/>
      <c r="F200" s="297" t="s">
        <v>559</v>
      </c>
      <c r="G200" s="298"/>
      <c r="H200" s="360" t="s">
        <v>560</v>
      </c>
      <c r="I200" s="360"/>
      <c r="J200" s="36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550</v>
      </c>
      <c r="D202" s="235"/>
      <c r="E202" s="235"/>
      <c r="F202" s="256" t="s">
        <v>42</v>
      </c>
      <c r="G202" s="235"/>
      <c r="H202" s="361" t="s">
        <v>561</v>
      </c>
      <c r="I202" s="361"/>
      <c r="J202" s="361"/>
      <c r="K202" s="281"/>
    </row>
    <row r="203" spans="2:11" s="1" customFormat="1" ht="15" customHeight="1">
      <c r="B203" s="258"/>
      <c r="C203" s="235"/>
      <c r="D203" s="235"/>
      <c r="E203" s="235"/>
      <c r="F203" s="256" t="s">
        <v>43</v>
      </c>
      <c r="G203" s="235"/>
      <c r="H203" s="361" t="s">
        <v>562</v>
      </c>
      <c r="I203" s="361"/>
      <c r="J203" s="36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46</v>
      </c>
      <c r="G204" s="235"/>
      <c r="H204" s="361" t="s">
        <v>563</v>
      </c>
      <c r="I204" s="361"/>
      <c r="J204" s="361"/>
      <c r="K204" s="281"/>
    </row>
    <row r="205" spans="2:11" s="1" customFormat="1" ht="15" customHeight="1">
      <c r="B205" s="258"/>
      <c r="C205" s="235"/>
      <c r="D205" s="235"/>
      <c r="E205" s="235"/>
      <c r="F205" s="256" t="s">
        <v>44</v>
      </c>
      <c r="G205" s="235"/>
      <c r="H205" s="361" t="s">
        <v>564</v>
      </c>
      <c r="I205" s="361"/>
      <c r="J205" s="36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45</v>
      </c>
      <c r="G206" s="235"/>
      <c r="H206" s="361" t="s">
        <v>565</v>
      </c>
      <c r="I206" s="361"/>
      <c r="J206" s="36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506</v>
      </c>
      <c r="D208" s="235"/>
      <c r="E208" s="235"/>
      <c r="F208" s="256" t="s">
        <v>78</v>
      </c>
      <c r="G208" s="235"/>
      <c r="H208" s="361" t="s">
        <v>566</v>
      </c>
      <c r="I208" s="361"/>
      <c r="J208" s="361"/>
      <c r="K208" s="281"/>
    </row>
    <row r="209" spans="2:11" s="1" customFormat="1" ht="15" customHeight="1">
      <c r="B209" s="258"/>
      <c r="C209" s="235"/>
      <c r="D209" s="235"/>
      <c r="E209" s="235"/>
      <c r="F209" s="256" t="s">
        <v>404</v>
      </c>
      <c r="G209" s="235"/>
      <c r="H209" s="361" t="s">
        <v>405</v>
      </c>
      <c r="I209" s="361"/>
      <c r="J209" s="361"/>
      <c r="K209" s="281"/>
    </row>
    <row r="210" spans="2:11" s="1" customFormat="1" ht="15" customHeight="1">
      <c r="B210" s="258"/>
      <c r="C210" s="235"/>
      <c r="D210" s="235"/>
      <c r="E210" s="235"/>
      <c r="F210" s="256" t="s">
        <v>402</v>
      </c>
      <c r="G210" s="235"/>
      <c r="H210" s="361" t="s">
        <v>567</v>
      </c>
      <c r="I210" s="361"/>
      <c r="J210" s="361"/>
      <c r="K210" s="281"/>
    </row>
    <row r="211" spans="2:11" s="1" customFormat="1" ht="15" customHeight="1">
      <c r="B211" s="299"/>
      <c r="C211" s="235"/>
      <c r="D211" s="235"/>
      <c r="E211" s="235"/>
      <c r="F211" s="256" t="s">
        <v>96</v>
      </c>
      <c r="G211" s="294"/>
      <c r="H211" s="362" t="s">
        <v>97</v>
      </c>
      <c r="I211" s="362"/>
      <c r="J211" s="362"/>
      <c r="K211" s="300"/>
    </row>
    <row r="212" spans="2:11" s="1" customFormat="1" ht="15" customHeight="1">
      <c r="B212" s="299"/>
      <c r="C212" s="235"/>
      <c r="D212" s="235"/>
      <c r="E212" s="235"/>
      <c r="F212" s="256" t="s">
        <v>406</v>
      </c>
      <c r="G212" s="294"/>
      <c r="H212" s="362" t="s">
        <v>377</v>
      </c>
      <c r="I212" s="362"/>
      <c r="J212" s="36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530</v>
      </c>
      <c r="D214" s="235"/>
      <c r="E214" s="235"/>
      <c r="F214" s="256">
        <v>1</v>
      </c>
      <c r="G214" s="294"/>
      <c r="H214" s="362" t="s">
        <v>568</v>
      </c>
      <c r="I214" s="362"/>
      <c r="J214" s="36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62" t="s">
        <v>569</v>
      </c>
      <c r="I215" s="362"/>
      <c r="J215" s="36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62" t="s">
        <v>570</v>
      </c>
      <c r="I216" s="362"/>
      <c r="J216" s="36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62" t="s">
        <v>571</v>
      </c>
      <c r="I217" s="362"/>
      <c r="J217" s="36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C2956C-F602-4BDA-9DAE-BC33463092B9}"/>
</file>

<file path=customXml/itemProps2.xml><?xml version="1.0" encoding="utf-8"?>
<ds:datastoreItem xmlns:ds="http://schemas.openxmlformats.org/officeDocument/2006/customXml" ds:itemID="{19AF4D67-00D9-4DFA-A778-8483FB2467AB}"/>
</file>

<file path=customXml/itemProps3.xml><?xml version="1.0" encoding="utf-8"?>
<ds:datastoreItem xmlns:ds="http://schemas.openxmlformats.org/officeDocument/2006/customXml" ds:itemID="{1AB6686C-AF48-4F88-A024-A7E74054B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BK 1</vt:lpstr>
      <vt:lpstr>SO 02.1 - Následná péče 1...</vt:lpstr>
      <vt:lpstr>SO 02.2 - Následná péče 2...</vt:lpstr>
      <vt:lpstr>SO 02.3 - Následná péče 3...</vt:lpstr>
      <vt:lpstr>VON - Vedlejší a ostatní ...</vt:lpstr>
      <vt:lpstr>Pokyny pro vyplnění</vt:lpstr>
      <vt:lpstr>'Rekapitulace stavby'!Názvy_tisku</vt:lpstr>
      <vt:lpstr>'SO 01 - BK 1'!Názvy_tisku</vt:lpstr>
      <vt:lpstr>'SO 02.1 - Následná péče 1...'!Názvy_tisku</vt:lpstr>
      <vt:lpstr>'SO 02.2 - Následná péče 2...'!Názvy_tisku</vt:lpstr>
      <vt:lpstr>'SO 02.3 - Následná péče 3...'!Názvy_tisku</vt:lpstr>
      <vt:lpstr>'VON - Vedlejší a ostatní ...'!Názvy_tisku</vt:lpstr>
      <vt:lpstr>'Pokyny pro vyplnění'!Oblast_tisku</vt:lpstr>
      <vt:lpstr>'Rekapitulace stavby'!Oblast_tisku</vt:lpstr>
      <vt:lpstr>'SO 01 - BK 1'!Oblast_tisku</vt:lpstr>
      <vt:lpstr>'SO 02.1 - Následná péče 1...'!Oblast_tisku</vt:lpstr>
      <vt:lpstr>'SO 02.2 - Následná péče 2...'!Oblast_tisku</vt:lpstr>
      <vt:lpstr>'SO 02.3 -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2023-03-02T07:35:15Z</dcterms:created>
  <dcterms:modified xsi:type="dcterms:W3CDTF">2023-03-02T07:36:04Z</dcterms:modified>
</cp:coreProperties>
</file>